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2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3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4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5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6.xml" ContentType="application/vnd.openxmlformats-officedocument.drawing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21315" windowHeight="10035" activeTab="5"/>
  </bookViews>
  <sheets>
    <sheet name="Gerste" sheetId="3" r:id="rId1"/>
    <sheet name="Triticale" sheetId="8" r:id="rId2"/>
    <sheet name="Roggen" sheetId="7" r:id="rId3"/>
    <sheet name="Weizen" sheetId="9" r:id="rId4"/>
    <sheet name="Hafer" sheetId="10" r:id="rId5"/>
    <sheet name="Raps" sheetId="11" r:id="rId6"/>
    <sheet name="Basisdaten" sheetId="6" state="hidden" r:id="rId7"/>
  </sheets>
  <definedNames>
    <definedName name="_xlnm.Print_Area" localSheetId="0">Gerste!$A$1:$L$87</definedName>
    <definedName name="_xlnm.Print_Area" localSheetId="4">Hafer!$A$1:$L$87</definedName>
    <definedName name="_xlnm.Print_Area" localSheetId="5">Raps!$A$1:$AA$117</definedName>
    <definedName name="_xlnm.Print_Area" localSheetId="2">Roggen!$A$1:$L$90</definedName>
    <definedName name="_xlnm.Print_Area" localSheetId="1">Triticale!$A$1:$L$83</definedName>
    <definedName name="_xlnm.Print_Area" localSheetId="3">Weizen!$A$1:$L$83</definedName>
  </definedNames>
  <calcPr calcId="145621"/>
</workbook>
</file>

<file path=xl/calcChain.xml><?xml version="1.0" encoding="utf-8"?>
<calcChain xmlns="http://schemas.openxmlformats.org/spreadsheetml/2006/main">
  <c r="C193" i="3" l="1"/>
  <c r="C190" i="9"/>
  <c r="H65" i="9" l="1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64" i="9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71" i="7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64" i="8"/>
  <c r="I9" i="11" l="1"/>
  <c r="C9" i="11"/>
  <c r="U11" i="11" l="1"/>
  <c r="T11" i="11"/>
  <c r="S9" i="11"/>
  <c r="R9" i="11"/>
  <c r="S7" i="11"/>
  <c r="R7" i="11"/>
  <c r="R8" i="11" s="1"/>
  <c r="S6" i="11"/>
  <c r="R6" i="11"/>
  <c r="S5" i="11"/>
  <c r="R5" i="11"/>
  <c r="U9" i="11" l="1"/>
  <c r="T9" i="11"/>
  <c r="I8" i="11" l="1"/>
  <c r="K9" i="11" s="1"/>
  <c r="C8" i="11"/>
  <c r="E9" i="11" s="1"/>
  <c r="I6" i="11"/>
  <c r="C6" i="11"/>
  <c r="I5" i="11"/>
  <c r="L9" i="11" s="1"/>
  <c r="C5" i="11"/>
  <c r="F9" i="11" s="1"/>
  <c r="U8" i="11" l="1"/>
  <c r="L8" i="11" s="1"/>
  <c r="T8" i="11"/>
  <c r="U6" i="11"/>
  <c r="K6" i="11" s="1"/>
  <c r="O6" i="11"/>
  <c r="T6" i="11"/>
  <c r="E6" i="11" s="1"/>
  <c r="U5" i="11"/>
  <c r="K8" i="11" s="1"/>
  <c r="K5" i="11"/>
  <c r="T5" i="11"/>
  <c r="E8" i="11" s="1"/>
  <c r="Q6" i="11"/>
  <c r="E5" i="11" l="1"/>
  <c r="C7" i="11" s="1"/>
  <c r="I10" i="11"/>
  <c r="F8" i="11"/>
  <c r="C10" i="11" s="1"/>
  <c r="I7" i="11"/>
  <c r="E189" i="9"/>
  <c r="H8" i="9"/>
  <c r="E8" i="9"/>
  <c r="C8" i="9"/>
  <c r="H6" i="9"/>
  <c r="J8" i="9" s="1"/>
  <c r="H9" i="9" s="1"/>
  <c r="C6" i="9"/>
  <c r="N6" i="9" s="1"/>
  <c r="J5" i="9"/>
  <c r="H5" i="9"/>
  <c r="E5" i="9"/>
  <c r="C5" i="9"/>
  <c r="E8" i="7"/>
  <c r="H8" i="8"/>
  <c r="C8" i="8"/>
  <c r="H6" i="8"/>
  <c r="P6" i="8" s="1"/>
  <c r="C6" i="8"/>
  <c r="N6" i="8" s="1"/>
  <c r="H5" i="8"/>
  <c r="J5" i="8" s="1"/>
  <c r="C5" i="8"/>
  <c r="E5" i="8" s="1"/>
  <c r="C11" i="11" l="1"/>
  <c r="I11" i="11"/>
  <c r="C9" i="9"/>
  <c r="P6" i="9"/>
  <c r="J6" i="9" s="1"/>
  <c r="H7" i="9" s="1"/>
  <c r="H10" i="9" s="1"/>
  <c r="E6" i="9"/>
  <c r="C7" i="9" s="1"/>
  <c r="C10" i="9" s="1"/>
  <c r="E8" i="8"/>
  <c r="C9" i="8" s="1"/>
  <c r="J8" i="8"/>
  <c r="H9" i="8" s="1"/>
  <c r="E6" i="8"/>
  <c r="C7" i="8" s="1"/>
  <c r="J6" i="8"/>
  <c r="H7" i="8" s="1"/>
  <c r="H9" i="7"/>
  <c r="J9" i="7" s="1"/>
  <c r="C9" i="7"/>
  <c r="E9" i="7" s="1"/>
  <c r="H8" i="7"/>
  <c r="C8" i="7"/>
  <c r="H6" i="7"/>
  <c r="P6" i="7" s="1"/>
  <c r="C6" i="7"/>
  <c r="N6" i="7" s="1"/>
  <c r="H5" i="7"/>
  <c r="J5" i="7" s="1"/>
  <c r="C5" i="7"/>
  <c r="E5" i="7" s="1"/>
  <c r="J9" i="10"/>
  <c r="C23" i="10"/>
  <c r="H23" i="10"/>
  <c r="E9" i="10"/>
  <c r="H8" i="10"/>
  <c r="C8" i="10"/>
  <c r="H6" i="10"/>
  <c r="P6" i="10" s="1"/>
  <c r="C6" i="10"/>
  <c r="N6" i="10" s="1"/>
  <c r="H5" i="10"/>
  <c r="J5" i="10" s="1"/>
  <c r="C5" i="10"/>
  <c r="E5" i="10" s="1"/>
  <c r="Y5" i="11" l="1"/>
  <c r="J10" i="9"/>
  <c r="C10" i="8"/>
  <c r="H10" i="8"/>
  <c r="J6" i="7"/>
  <c r="H7" i="7" s="1"/>
  <c r="J8" i="7"/>
  <c r="H10" i="7" s="1"/>
  <c r="C10" i="7"/>
  <c r="E6" i="7"/>
  <c r="C7" i="7" s="1"/>
  <c r="E6" i="10"/>
  <c r="C7" i="10" s="1"/>
  <c r="J6" i="10"/>
  <c r="H7" i="10" s="1"/>
  <c r="C194" i="3"/>
  <c r="J9" i="3"/>
  <c r="H8" i="3"/>
  <c r="H6" i="3"/>
  <c r="H5" i="3"/>
  <c r="J5" i="3" s="1"/>
  <c r="H23" i="3"/>
  <c r="J10" i="8" l="1"/>
  <c r="P6" i="3"/>
  <c r="J6" i="3" s="1"/>
  <c r="J8" i="10"/>
  <c r="H10" i="10" s="1"/>
  <c r="H11" i="10" s="1"/>
  <c r="H11" i="7"/>
  <c r="C11" i="7"/>
  <c r="J8" i="3"/>
  <c r="H10" i="3" s="1"/>
  <c r="C8" i="3"/>
  <c r="E9" i="3"/>
  <c r="C23" i="3"/>
  <c r="J11" i="7" l="1"/>
  <c r="H7" i="3"/>
  <c r="H11" i="3" s="1"/>
  <c r="C6" i="3"/>
  <c r="E8" i="10" s="1"/>
  <c r="C10" i="10" s="1"/>
  <c r="C11" i="10" s="1"/>
  <c r="J11" i="10" s="1"/>
  <c r="C5" i="3"/>
  <c r="E5" i="3" s="1"/>
  <c r="N6" i="3" l="1"/>
  <c r="E6" i="3" s="1"/>
  <c r="E8" i="3"/>
  <c r="C10" i="3" s="1"/>
  <c r="E193" i="3" l="1"/>
  <c r="C7" i="3" l="1"/>
  <c r="C11" i="3" s="1"/>
  <c r="J11" i="3" s="1"/>
</calcChain>
</file>

<file path=xl/sharedStrings.xml><?xml version="1.0" encoding="utf-8"?>
<sst xmlns="http://schemas.openxmlformats.org/spreadsheetml/2006/main" count="427" uniqueCount="94">
  <si>
    <t>C</t>
  </si>
  <si>
    <t>© Copyright: Möller Agrarmarketing e.K.</t>
  </si>
  <si>
    <t xml:space="preserve">Diese Datei ist urheberrechtlich geschützt. </t>
  </si>
  <si>
    <t>Nutzungsrecht bis</t>
  </si>
  <si>
    <t>Feuchtigkeit</t>
  </si>
  <si>
    <t>Weizen, Triticale, Roggen</t>
  </si>
  <si>
    <t>Hafer</t>
  </si>
  <si>
    <t>Besatz</t>
  </si>
  <si>
    <t>Hektolitergewicht
Abzug ab</t>
  </si>
  <si>
    <t>Mutterkorn
ab</t>
  </si>
  <si>
    <t>Mutterkorn
von | bis</t>
  </si>
  <si>
    <t>Abzug und Berechung
Kühl- &amp; Trocknungsschwund</t>
  </si>
  <si>
    <t>Analyse:
Besatz</t>
  </si>
  <si>
    <t>Analyse:
Feuchte</t>
  </si>
  <si>
    <t>Menge
Lieferung</t>
  </si>
  <si>
    <t>Menge
Abrechnung</t>
  </si>
  <si>
    <t>Preis
je dt</t>
  </si>
  <si>
    <t>Preis
Abrechnung</t>
  </si>
  <si>
    <t>Abrechnung
(netto)</t>
  </si>
  <si>
    <t>Trocknungs-schwund</t>
  </si>
  <si>
    <t>Abzug</t>
  </si>
  <si>
    <t>Abzug ab</t>
  </si>
  <si>
    <t>Hektoliter-
gewicht</t>
  </si>
  <si>
    <t>Hektoliter-gewicht</t>
  </si>
  <si>
    <t>Kosten
Trocknung</t>
  </si>
  <si>
    <t>hl-Gewicht</t>
  </si>
  <si>
    <t>Abrechnungs-basis - Feuchte</t>
  </si>
  <si>
    <t>ab | Faktor</t>
  </si>
  <si>
    <t>von</t>
  </si>
  <si>
    <t>Abrechnungsbasis Lieferant A</t>
  </si>
  <si>
    <t>Abrechnungsbasis Lieferant B</t>
  </si>
  <si>
    <t xml:space="preserve"> Tragen Sie ab hier die Abrechnungsmodalitäten Ihrer Lieferanten ein</t>
  </si>
  <si>
    <t>Trocknungs-kosten je dt</t>
  </si>
  <si>
    <t>Korrigieren Sie bitte die Abrechnungsbasis in den weißen Feldern,
z.B. Trocknungskosten ab Zeile 13!</t>
  </si>
  <si>
    <t>Gerste</t>
  </si>
  <si>
    <t>Feuchtigkeitsfaktor</t>
  </si>
  <si>
    <t>Mutterkorn</t>
  </si>
  <si>
    <t>Mutterkornabzug</t>
  </si>
  <si>
    <t>Mutterkorn
in %</t>
  </si>
  <si>
    <t>Raps</t>
  </si>
  <si>
    <t>Basis</t>
  </si>
  <si>
    <t>Vergütung Unterfeuchte</t>
  </si>
  <si>
    <t>Preiszuschlag</t>
  </si>
  <si>
    <t>Fremdbesatz</t>
  </si>
  <si>
    <t>Ölgehalt</t>
  </si>
  <si>
    <t>nach unten</t>
  </si>
  <si>
    <t>Reinigung extra</t>
  </si>
  <si>
    <t>Besatz über</t>
  </si>
  <si>
    <t>Feuchtigkeits-faktor ab</t>
  </si>
  <si>
    <t>Faktor Differenz</t>
  </si>
  <si>
    <t>Grenzwert</t>
  </si>
  <si>
    <t>nur über 2,0</t>
  </si>
  <si>
    <t>Info</t>
  </si>
  <si>
    <t>Mengenabzug nur, wenn Wert über Basis - statt Mengenzuschlag Preiszuschlag</t>
  </si>
  <si>
    <t>Mengenkorrektur</t>
  </si>
  <si>
    <t>Preiszuschlag für Unter-
Besatz    |    Feuchte</t>
  </si>
  <si>
    <t>Basis für Berechnung A</t>
  </si>
  <si>
    <t>Basis für Berechnung B</t>
  </si>
  <si>
    <t>Faktor A</t>
  </si>
  <si>
    <t>Faktor B</t>
  </si>
  <si>
    <t>ab</t>
  </si>
  <si>
    <t>Untergrenze
Feuchte A</t>
  </si>
  <si>
    <t>Untergrenze
Feuchte B</t>
  </si>
  <si>
    <t>Unterfreuchte</t>
  </si>
  <si>
    <t>Grenzwert Unterfeuchte</t>
  </si>
  <si>
    <t>Trocknungsfaktor</t>
  </si>
  <si>
    <t>Unterfeuchtefaktor</t>
  </si>
  <si>
    <t>Ölzuschlag  |  Reinigung</t>
  </si>
  <si>
    <t>Extrareingung</t>
  </si>
  <si>
    <t>ab Besatz von</t>
  </si>
  <si>
    <t>ab | Abzug</t>
  </si>
  <si>
    <t>plus Ölzuschlag</t>
  </si>
  <si>
    <t>Mengenabzug</t>
  </si>
  <si>
    <t>Preisunterschied</t>
  </si>
  <si>
    <t>inklusiv Öl</t>
  </si>
  <si>
    <t>Abrechnungsbasis
- Besatz</t>
  </si>
  <si>
    <t>Rapspreis</t>
  </si>
  <si>
    <t>Abrechnungsbasis - Besatz</t>
  </si>
  <si>
    <t>Abrechnungs-Check Raps -
Preisvergleich &amp; Abrechnungskontrolle</t>
  </si>
  <si>
    <t>Abrechnungs-Check Gerste -
Preisvergleich &amp; Abrechnungskontrolle</t>
  </si>
  <si>
    <t>Abrechnungs-Check Triticale -
Preisvergleich &amp; Abrechnungskontrolle</t>
  </si>
  <si>
    <t>Abrechnungs-Check Roggen -
Preisvergleich &amp; Abrechnungskontrolle</t>
  </si>
  <si>
    <t>Abrechnungs-Check Weizen -
Preisvergleich &amp; Abrechnungskontrolle</t>
  </si>
  <si>
    <t>Abrechnungs-Check Hafer -
Preisvergleich &amp; Abrechnungskontrolle</t>
  </si>
  <si>
    <t>Korrigieren Sie bitte die Abrechnungsbasis in den weißen Feldern,
z.B. Trocknungskosten ab Zeile 14!</t>
  </si>
  <si>
    <t>!!!</t>
  </si>
  <si>
    <t>Korrigieren Sie die Abrechnungsbasis in den weißen Feldern ab Zeile 14!</t>
  </si>
  <si>
    <t>Abrechnungsbasis
- Feuchte</t>
  </si>
  <si>
    <t>Abrechnungsbasis
- Ölgehalt</t>
  </si>
  <si>
    <t>Pfeile: max. 30.000 kg
manuelle Eingabe möglich</t>
  </si>
  <si>
    <t>Mit Pfeiltasten max. 30.000 kg möglich</t>
  </si>
  <si>
    <t>Höhere Liefermengen durch direkte Tastatureingabe</t>
  </si>
  <si>
    <t>Menge
Lieferung*</t>
  </si>
  <si>
    <t>*Menge Lieferung: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</si>
</sst>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6" formatCode="#,##0\ &quot;€&quot;;[Red]\-#,##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  <numFmt numFmtId="165" formatCode="0.0"/>
    <numFmt numFmtId="166" formatCode="0.0\ &quot;%&quot;"/>
    <numFmt numFmtId="167" formatCode="#,##0\ &quot;kg&quot;"/>
    <numFmt numFmtId="168" formatCode="#,##0.0\ &quot;kg&quot;"/>
    <numFmt numFmtId="169" formatCode="0.0_ ;[Red]\-0.0\ "/>
    <numFmt numFmtId="170" formatCode="0.00_ ;[Red]\-0.00\ "/>
    <numFmt numFmtId="171" formatCode="0\ &quot;kg&quot;\ ;[Red]\-0\ &quot;kg&quot;"/>
    <numFmt numFmtId="172" formatCode="#,##0\ &quot;€&quot;"/>
  </numFmts>
  <fonts count="26" x14ac:knownFonts="1"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 tint="0.249977111117893"/>
      <name val="Arial"/>
      <family val="2"/>
    </font>
    <font>
      <b/>
      <sz val="10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1"/>
      <color theme="1"/>
      <name val="Arial"/>
      <family val="2"/>
    </font>
    <font>
      <u/>
      <sz val="9.9"/>
      <color theme="10"/>
      <name val="Calibri"/>
      <family val="2"/>
    </font>
    <font>
      <u/>
      <sz val="8"/>
      <color theme="1" tint="0.249977111117893"/>
      <name val="Arial"/>
      <family val="2"/>
    </font>
    <font>
      <sz val="10"/>
      <color rgb="FFFF0000"/>
      <name val="Arial"/>
      <family val="2"/>
    </font>
    <font>
      <b/>
      <sz val="12"/>
      <color theme="0"/>
      <name val="Arial"/>
      <family val="2"/>
    </font>
    <font>
      <b/>
      <sz val="16"/>
      <color theme="1"/>
      <name val="Arial"/>
      <family val="2"/>
    </font>
    <font>
      <i/>
      <sz val="12"/>
      <color rgb="FFFF0000"/>
      <name val="Arial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sz val="8"/>
      <color rgb="FFFF0000"/>
      <name val="Arial"/>
      <family val="2"/>
    </font>
    <font>
      <b/>
      <sz val="9"/>
      <color rgb="FFFF0000"/>
      <name val="Arial"/>
      <family val="2"/>
    </font>
    <font>
      <b/>
      <sz val="9"/>
      <color theme="1"/>
      <name val="Arial"/>
      <family val="2"/>
    </font>
    <font>
      <b/>
      <sz val="18"/>
      <color theme="1"/>
      <name val="Arial"/>
      <family val="2"/>
    </font>
    <font>
      <sz val="10"/>
      <color theme="0"/>
      <name val="Arial"/>
      <family val="2"/>
    </font>
    <font>
      <b/>
      <sz val="8"/>
      <color theme="0"/>
      <name val="Arial"/>
      <family val="2"/>
    </font>
    <font>
      <i/>
      <sz val="11"/>
      <color rgb="FFFF0000"/>
      <name val="Arial"/>
      <family val="2"/>
    </font>
    <font>
      <i/>
      <sz val="10"/>
      <color rgb="FFFF0000"/>
      <name val="Arial"/>
      <family val="2"/>
    </font>
    <font>
      <sz val="2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0A52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ED400"/>
        <bgColor indexed="64"/>
      </patternFill>
    </fill>
    <fill>
      <patternFill patternType="solid">
        <fgColor theme="1" tint="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3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44" fontId="3" fillId="0" borderId="0" applyFont="0" applyFill="0" applyBorder="0" applyAlignment="0" applyProtection="0"/>
  </cellStyleXfs>
  <cellXfs count="206">
    <xf numFmtId="0" fontId="0" fillId="0" borderId="0" xfId="0"/>
    <xf numFmtId="0" fontId="3" fillId="2" borderId="0" xfId="0" applyFont="1" applyFill="1" applyProtection="1"/>
    <xf numFmtId="0" fontId="6" fillId="2" borderId="0" xfId="0" applyFont="1" applyFill="1" applyAlignment="1" applyProtection="1">
      <alignment horizontal="center" vertical="center"/>
    </xf>
    <xf numFmtId="0" fontId="0" fillId="2" borderId="0" xfId="0" applyFill="1" applyProtection="1"/>
    <xf numFmtId="0" fontId="0" fillId="0" borderId="0" xfId="0" applyProtection="1"/>
    <xf numFmtId="0" fontId="1" fillId="4" borderId="1" xfId="0" applyFont="1" applyFill="1" applyBorder="1" applyAlignment="1" applyProtection="1">
      <alignment horizontal="center" vertical="center" wrapText="1"/>
    </xf>
    <xf numFmtId="0" fontId="0" fillId="2" borderId="1" xfId="0" applyFill="1" applyBorder="1" applyProtection="1"/>
    <xf numFmtId="0" fontId="0" fillId="2" borderId="4" xfId="0" applyFill="1" applyBorder="1" applyProtection="1"/>
    <xf numFmtId="0" fontId="0" fillId="2" borderId="1" xfId="0" applyFill="1" applyBorder="1" applyAlignment="1" applyProtection="1">
      <alignment horizontal="center" vertical="center"/>
    </xf>
    <xf numFmtId="164" fontId="2" fillId="0" borderId="1" xfId="0" applyNumberFormat="1" applyFont="1" applyBorder="1" applyAlignment="1" applyProtection="1">
      <alignment horizontal="center" vertical="center"/>
    </xf>
    <xf numFmtId="0" fontId="0" fillId="2" borderId="0" xfId="0" applyFill="1" applyAlignment="1" applyProtection="1">
      <alignment horizontal="center"/>
    </xf>
    <xf numFmtId="0" fontId="0" fillId="3" borderId="1" xfId="0" applyFill="1" applyBorder="1" applyAlignment="1" applyProtection="1">
      <alignment horizontal="center" vertical="center"/>
      <protection locked="0"/>
    </xf>
    <xf numFmtId="0" fontId="7" fillId="2" borderId="0" xfId="0" applyFont="1" applyFill="1" applyProtection="1"/>
    <xf numFmtId="0" fontId="9" fillId="2" borderId="0" xfId="1" applyFont="1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horizontal="center"/>
    </xf>
    <xf numFmtId="0" fontId="7" fillId="5" borderId="0" xfId="0" applyFont="1" applyFill="1" applyProtection="1"/>
    <xf numFmtId="0" fontId="3" fillId="2" borderId="0" xfId="0" applyFont="1" applyFill="1" applyAlignment="1" applyProtection="1">
      <alignment horizontal="right" vertical="center"/>
    </xf>
    <xf numFmtId="0" fontId="6" fillId="2" borderId="0" xfId="0" applyFont="1" applyFill="1" applyBorder="1" applyAlignment="1" applyProtection="1">
      <alignment vertical="center"/>
    </xf>
    <xf numFmtId="0" fontId="3" fillId="5" borderId="0" xfId="0" applyFont="1" applyFill="1" applyProtection="1"/>
    <xf numFmtId="0" fontId="10" fillId="2" borderId="0" xfId="0" applyFont="1" applyFill="1" applyProtection="1"/>
    <xf numFmtId="0" fontId="11" fillId="4" borderId="1" xfId="0" applyFont="1" applyFill="1" applyBorder="1" applyAlignment="1" applyProtection="1">
      <alignment horizontal="center" vertical="center" wrapText="1"/>
    </xf>
    <xf numFmtId="164" fontId="0" fillId="2" borderId="1" xfId="0" applyNumberFormat="1" applyFont="1" applyFill="1" applyBorder="1" applyAlignment="1" applyProtection="1">
      <alignment horizontal="center" vertical="center"/>
    </xf>
    <xf numFmtId="166" fontId="0" fillId="2" borderId="1" xfId="0" applyNumberFormat="1" applyFont="1" applyFill="1" applyBorder="1" applyAlignment="1" applyProtection="1">
      <alignment horizontal="center" vertical="center"/>
    </xf>
    <xf numFmtId="166" fontId="2" fillId="2" borderId="1" xfId="0" applyNumberFormat="1" applyFont="1" applyFill="1" applyBorder="1" applyAlignment="1" applyProtection="1">
      <alignment horizontal="center" vertical="center"/>
    </xf>
    <xf numFmtId="166" fontId="0" fillId="5" borderId="1" xfId="0" applyNumberFormat="1" applyFont="1" applyFill="1" applyBorder="1" applyAlignment="1" applyProtection="1">
      <alignment horizontal="center" vertical="center"/>
    </xf>
    <xf numFmtId="167" fontId="2" fillId="0" borderId="1" xfId="0" applyNumberFormat="1" applyFont="1" applyBorder="1" applyAlignment="1" applyProtection="1">
      <alignment horizontal="center" vertical="center"/>
      <protection locked="0"/>
    </xf>
    <xf numFmtId="0" fontId="0" fillId="2" borderId="0" xfId="0" applyFill="1" applyBorder="1" applyProtection="1"/>
    <xf numFmtId="0" fontId="0" fillId="6" borderId="1" xfId="0" applyFill="1" applyBorder="1" applyProtection="1"/>
    <xf numFmtId="0" fontId="1" fillId="4" borderId="4" xfId="0" applyFont="1" applyFill="1" applyBorder="1" applyAlignment="1" applyProtection="1">
      <alignment horizontal="center" vertical="center" wrapText="1"/>
    </xf>
    <xf numFmtId="0" fontId="2" fillId="5" borderId="4" xfId="0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2" fillId="5" borderId="1" xfId="0" applyFont="1" applyFill="1" applyBorder="1" applyAlignment="1" applyProtection="1">
      <alignment horizontal="center" vertical="center"/>
    </xf>
    <xf numFmtId="8" fontId="0" fillId="5" borderId="1" xfId="2" applyNumberFormat="1" applyFont="1" applyFill="1" applyBorder="1" applyAlignment="1" applyProtection="1">
      <alignment horizontal="center" vertical="center"/>
    </xf>
    <xf numFmtId="165" fontId="2" fillId="5" borderId="1" xfId="0" applyNumberFormat="1" applyFont="1" applyFill="1" applyBorder="1" applyAlignment="1" applyProtection="1">
      <alignment horizontal="center" vertical="center"/>
    </xf>
    <xf numFmtId="166" fontId="2" fillId="5" borderId="1" xfId="0" applyNumberFormat="1" applyFont="1" applyFill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 vertical="center"/>
    </xf>
    <xf numFmtId="0" fontId="0" fillId="2" borderId="3" xfId="0" applyFill="1" applyBorder="1" applyAlignment="1" applyProtection="1">
      <alignment horizontal="center" vertical="center"/>
    </xf>
    <xf numFmtId="0" fontId="0" fillId="2" borderId="2" xfId="0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left" vertical="center"/>
    </xf>
    <xf numFmtId="0" fontId="6" fillId="2" borderId="0" xfId="0" applyFont="1" applyFill="1" applyBorder="1" applyAlignment="1" applyProtection="1">
      <alignment horizontal="left" vertical="center" wrapText="1"/>
    </xf>
    <xf numFmtId="0" fontId="0" fillId="2" borderId="6" xfId="0" applyFill="1" applyBorder="1" applyProtection="1"/>
    <xf numFmtId="0" fontId="2" fillId="8" borderId="1" xfId="0" applyFont="1" applyFill="1" applyBorder="1" applyAlignment="1" applyProtection="1">
      <alignment horizontal="center" vertical="center" wrapText="1"/>
    </xf>
    <xf numFmtId="166" fontId="0" fillId="5" borderId="1" xfId="0" applyNumberFormat="1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 applyAlignment="1" applyProtection="1">
      <alignment horizontal="center" vertical="center"/>
      <protection locked="0"/>
    </xf>
    <xf numFmtId="164" fontId="0" fillId="5" borderId="1" xfId="0" applyNumberFormat="1" applyFont="1" applyFill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left" vertical="center"/>
    </xf>
    <xf numFmtId="169" fontId="0" fillId="5" borderId="1" xfId="2" applyNumberFormat="1" applyFont="1" applyFill="1" applyBorder="1" applyAlignment="1" applyProtection="1">
      <alignment horizontal="center" vertical="center"/>
      <protection locked="0"/>
    </xf>
    <xf numFmtId="164" fontId="0" fillId="5" borderId="1" xfId="0" applyNumberFormat="1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Border="1" applyProtection="1"/>
    <xf numFmtId="0" fontId="3" fillId="2" borderId="0" xfId="0" applyFont="1" applyFill="1" applyBorder="1" applyProtection="1"/>
    <xf numFmtId="0" fontId="2" fillId="0" borderId="0" xfId="0" applyFont="1" applyAlignment="1">
      <alignment horizontal="center" vertical="center"/>
    </xf>
    <xf numFmtId="0" fontId="1" fillId="7" borderId="4" xfId="0" applyFont="1" applyFill="1" applyBorder="1" applyAlignment="1" applyProtection="1">
      <alignment horizontal="center" vertical="center" wrapText="1"/>
    </xf>
    <xf numFmtId="0" fontId="1" fillId="7" borderId="1" xfId="0" applyFont="1" applyFill="1" applyBorder="1" applyAlignment="1" applyProtection="1">
      <alignment horizontal="center" vertical="center" wrapText="1"/>
    </xf>
    <xf numFmtId="167" fontId="5" fillId="2" borderId="0" xfId="0" applyNumberFormat="1" applyFont="1" applyFill="1" applyBorder="1" applyAlignment="1" applyProtection="1">
      <alignment horizontal="center" vertical="center"/>
    </xf>
    <xf numFmtId="8" fontId="5" fillId="2" borderId="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wrapText="1"/>
    </xf>
    <xf numFmtId="164" fontId="0" fillId="5" borderId="1" xfId="0" applyNumberFormat="1" applyFont="1" applyFill="1" applyBorder="1" applyAlignment="1" applyProtection="1">
      <alignment horizontal="center" vertical="center"/>
      <protection locked="0"/>
    </xf>
    <xf numFmtId="0" fontId="1" fillId="7" borderId="4" xfId="0" applyFont="1" applyFill="1" applyBorder="1" applyAlignment="1" applyProtection="1">
      <alignment horizontal="center" vertical="center" wrapText="1"/>
    </xf>
    <xf numFmtId="0" fontId="1" fillId="7" borderId="1" xfId="0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horizontal="right" vertical="center"/>
    </xf>
    <xf numFmtId="0" fontId="4" fillId="2" borderId="0" xfId="0" applyFont="1" applyFill="1" applyBorder="1" applyAlignment="1" applyProtection="1">
      <alignment horizontal="left" vertical="center"/>
    </xf>
    <xf numFmtId="0" fontId="12" fillId="0" borderId="0" xfId="0" applyFont="1" applyAlignment="1" applyProtection="1">
      <alignment wrapText="1"/>
    </xf>
    <xf numFmtId="0" fontId="0" fillId="2" borderId="0" xfId="0" applyFill="1" applyBorder="1" applyAlignment="1" applyProtection="1">
      <alignment horizontal="center" vertical="center"/>
    </xf>
    <xf numFmtId="0" fontId="11" fillId="7" borderId="12" xfId="0" applyFont="1" applyFill="1" applyBorder="1" applyAlignment="1" applyProtection="1">
      <alignment horizontal="left" vertical="center"/>
    </xf>
    <xf numFmtId="0" fontId="1" fillId="7" borderId="13" xfId="0" applyFont="1" applyFill="1" applyBorder="1" applyProtection="1"/>
    <xf numFmtId="0" fontId="1" fillId="7" borderId="14" xfId="0" applyFont="1" applyFill="1" applyBorder="1" applyAlignment="1" applyProtection="1">
      <alignment horizontal="left" vertical="center"/>
    </xf>
    <xf numFmtId="0" fontId="1" fillId="7" borderId="15" xfId="0" applyFont="1" applyFill="1" applyBorder="1" applyProtection="1"/>
    <xf numFmtId="0" fontId="1" fillId="7" borderId="1" xfId="0" applyFont="1" applyFill="1" applyBorder="1" applyAlignment="1" applyProtection="1">
      <alignment horizontal="center" vertical="center" wrapText="1"/>
    </xf>
    <xf numFmtId="0" fontId="1" fillId="7" borderId="4" xfId="0" applyFont="1" applyFill="1" applyBorder="1" applyAlignment="1" applyProtection="1">
      <alignment horizontal="center" vertical="center" wrapText="1"/>
    </xf>
    <xf numFmtId="164" fontId="0" fillId="5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9" xfId="0" applyFont="1" applyFill="1" applyBorder="1" applyAlignment="1" applyProtection="1">
      <alignment horizontal="center"/>
    </xf>
    <xf numFmtId="0" fontId="0" fillId="2" borderId="19" xfId="0" applyFill="1" applyBorder="1" applyProtection="1"/>
    <xf numFmtId="0" fontId="0" fillId="2" borderId="9" xfId="0" applyFill="1" applyBorder="1" applyProtection="1"/>
    <xf numFmtId="0" fontId="6" fillId="2" borderId="20" xfId="0" applyFont="1" applyFill="1" applyBorder="1" applyAlignment="1" applyProtection="1">
      <alignment horizontal="left" vertical="center"/>
    </xf>
    <xf numFmtId="0" fontId="6" fillId="2" borderId="20" xfId="0" applyFont="1" applyFill="1" applyBorder="1" applyAlignment="1" applyProtection="1">
      <alignment horizontal="left" vertical="center" wrapText="1"/>
    </xf>
    <xf numFmtId="0" fontId="0" fillId="2" borderId="20" xfId="0" applyFill="1" applyBorder="1" applyProtection="1"/>
    <xf numFmtId="0" fontId="0" fillId="2" borderId="22" xfId="0" applyFill="1" applyBorder="1" applyProtection="1"/>
    <xf numFmtId="0" fontId="0" fillId="2" borderId="8" xfId="0" applyFill="1" applyBorder="1" applyAlignment="1" applyProtection="1">
      <alignment horizontal="center" vertical="center"/>
    </xf>
    <xf numFmtId="0" fontId="0" fillId="2" borderId="19" xfId="0" applyFill="1" applyBorder="1" applyAlignment="1" applyProtection="1">
      <alignment horizontal="center" vertical="center"/>
    </xf>
    <xf numFmtId="0" fontId="0" fillId="2" borderId="9" xfId="0" applyFill="1" applyBorder="1" applyAlignment="1" applyProtection="1">
      <alignment horizontal="center" vertical="center"/>
    </xf>
    <xf numFmtId="0" fontId="0" fillId="2" borderId="21" xfId="0" applyFill="1" applyBorder="1" applyAlignment="1" applyProtection="1">
      <alignment horizontal="center" vertical="center"/>
    </xf>
    <xf numFmtId="0" fontId="0" fillId="2" borderId="20" xfId="0" applyFill="1" applyBorder="1" applyAlignment="1" applyProtection="1">
      <alignment horizontal="center" vertical="center"/>
    </xf>
    <xf numFmtId="0" fontId="0" fillId="2" borderId="22" xfId="0" applyFill="1" applyBorder="1" applyAlignment="1" applyProtection="1">
      <alignment horizontal="center" vertical="center"/>
    </xf>
    <xf numFmtId="0" fontId="0" fillId="2" borderId="6" xfId="0" applyFill="1" applyBorder="1" applyAlignment="1" applyProtection="1">
      <alignment horizontal="center" vertical="center"/>
    </xf>
    <xf numFmtId="0" fontId="1" fillId="7" borderId="23" xfId="0" applyFont="1" applyFill="1" applyBorder="1" applyAlignment="1" applyProtection="1">
      <alignment horizontal="center" vertical="center" wrapText="1"/>
    </xf>
    <xf numFmtId="166" fontId="0" fillId="5" borderId="7" xfId="0" applyNumberFormat="1" applyFont="1" applyFill="1" applyBorder="1" applyAlignment="1" applyProtection="1">
      <alignment horizontal="center" vertical="center"/>
      <protection locked="0"/>
    </xf>
    <xf numFmtId="170" fontId="15" fillId="5" borderId="1" xfId="2" applyNumberFormat="1" applyFont="1" applyFill="1" applyBorder="1" applyAlignment="1" applyProtection="1">
      <alignment horizontal="center" vertical="center"/>
      <protection locked="0"/>
    </xf>
    <xf numFmtId="165" fontId="0" fillId="5" borderId="1" xfId="0" applyNumberFormat="1" applyFill="1" applyBorder="1" applyAlignment="1" applyProtection="1">
      <alignment horizontal="center" vertical="center"/>
      <protection locked="0"/>
    </xf>
    <xf numFmtId="0" fontId="1" fillId="7" borderId="4" xfId="0" applyFont="1" applyFill="1" applyBorder="1" applyAlignment="1" applyProtection="1">
      <alignment horizontal="center" vertical="center" wrapText="1"/>
    </xf>
    <xf numFmtId="0" fontId="1" fillId="7" borderId="1" xfId="0" applyFont="1" applyFill="1" applyBorder="1" applyAlignment="1" applyProtection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165" fontId="0" fillId="0" borderId="1" xfId="0" applyNumberFormat="1" applyBorder="1" applyAlignment="1">
      <alignment horizontal="center" vertical="center"/>
    </xf>
    <xf numFmtId="165" fontId="0" fillId="2" borderId="3" xfId="0" applyNumberFormat="1" applyFill="1" applyBorder="1" applyAlignment="1" applyProtection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/>
    </xf>
    <xf numFmtId="0" fontId="16" fillId="8" borderId="1" xfId="0" applyFont="1" applyFill="1" applyBorder="1" applyAlignment="1" applyProtection="1">
      <alignment horizontal="center" vertical="center" wrapText="1"/>
    </xf>
    <xf numFmtId="166" fontId="0" fillId="0" borderId="1" xfId="0" applyNumberFormat="1" applyFont="1" applyBorder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17" fillId="2" borderId="0" xfId="0" applyFont="1" applyFill="1" applyAlignment="1" applyProtection="1">
      <alignment horizontal="center" vertical="center" wrapText="1"/>
    </xf>
    <xf numFmtId="0" fontId="15" fillId="2" borderId="1" xfId="0" applyFont="1" applyFill="1" applyBorder="1" applyAlignment="1" applyProtection="1">
      <alignment horizontal="center" vertical="center" wrapText="1"/>
    </xf>
    <xf numFmtId="165" fontId="0" fillId="2" borderId="1" xfId="0" applyNumberForma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3" borderId="3" xfId="0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165" fontId="2" fillId="5" borderId="1" xfId="0" applyNumberFormat="1" applyFont="1" applyFill="1" applyBorder="1" applyAlignment="1" applyProtection="1">
      <alignment horizontal="center" vertical="center"/>
      <protection locked="0"/>
    </xf>
    <xf numFmtId="166" fontId="0" fillId="2" borderId="1" xfId="0" applyNumberFormat="1" applyFill="1" applyBorder="1" applyAlignment="1" applyProtection="1">
      <alignment horizontal="center" vertical="center"/>
    </xf>
    <xf numFmtId="166" fontId="2" fillId="2" borderId="1" xfId="0" applyNumberFormat="1" applyFont="1" applyFill="1" applyBorder="1" applyAlignment="1" applyProtection="1">
      <alignment horizontal="center" vertical="center" wrapText="1"/>
    </xf>
    <xf numFmtId="0" fontId="11" fillId="7" borderId="2" xfId="0" applyFont="1" applyFill="1" applyBorder="1" applyAlignment="1" applyProtection="1">
      <alignment horizontal="left" vertical="center"/>
    </xf>
    <xf numFmtId="0" fontId="1" fillId="7" borderId="5" xfId="0" applyFont="1" applyFill="1" applyBorder="1" applyProtection="1"/>
    <xf numFmtId="0" fontId="1" fillId="7" borderId="2" xfId="0" applyFont="1" applyFill="1" applyBorder="1" applyAlignment="1" applyProtection="1">
      <alignment horizontal="left" vertical="center"/>
    </xf>
    <xf numFmtId="0" fontId="1" fillId="7" borderId="3" xfId="0" applyFont="1" applyFill="1" applyBorder="1" applyProtection="1"/>
    <xf numFmtId="0" fontId="2" fillId="2" borderId="2" xfId="0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 applyProtection="1">
      <alignment horizontal="center" vertical="center" wrapText="1"/>
    </xf>
    <xf numFmtId="2" fontId="18" fillId="5" borderId="1" xfId="0" applyNumberFormat="1" applyFont="1" applyFill="1" applyBorder="1" applyAlignment="1" applyProtection="1">
      <alignment horizontal="center" vertical="center"/>
      <protection locked="0"/>
    </xf>
    <xf numFmtId="0" fontId="19" fillId="5" borderId="1" xfId="0" applyFont="1" applyFill="1" applyBorder="1" applyAlignment="1" applyProtection="1">
      <alignment horizontal="center" vertical="center"/>
      <protection locked="0"/>
    </xf>
    <xf numFmtId="8" fontId="5" fillId="2" borderId="1" xfId="0" applyNumberFormat="1" applyFont="1" applyFill="1" applyBorder="1" applyAlignment="1" applyProtection="1">
      <alignment horizontal="center" vertical="center"/>
    </xf>
    <xf numFmtId="0" fontId="13" fillId="2" borderId="0" xfId="0" applyFont="1" applyFill="1" applyAlignment="1" applyProtection="1">
      <alignment vertical="center" wrapText="1"/>
    </xf>
    <xf numFmtId="0" fontId="1" fillId="7" borderId="10" xfId="0" applyFont="1" applyFill="1" applyBorder="1" applyAlignment="1" applyProtection="1">
      <alignment horizontal="center" vertical="center"/>
    </xf>
    <xf numFmtId="0" fontId="1" fillId="4" borderId="27" xfId="0" applyFont="1" applyFill="1" applyBorder="1" applyAlignment="1" applyProtection="1">
      <alignment horizontal="center" vertical="center" wrapText="1"/>
    </xf>
    <xf numFmtId="167" fontId="2" fillId="0" borderId="28" xfId="0" applyNumberFormat="1" applyFont="1" applyBorder="1" applyAlignment="1" applyProtection="1">
      <alignment horizontal="center" vertical="center"/>
      <protection locked="0"/>
    </xf>
    <xf numFmtId="0" fontId="0" fillId="2" borderId="29" xfId="0" applyFill="1" applyBorder="1" applyProtection="1"/>
    <xf numFmtId="0" fontId="1" fillId="4" borderId="31" xfId="0" applyFont="1" applyFill="1" applyBorder="1" applyAlignment="1" applyProtection="1">
      <alignment horizontal="center" vertical="center" wrapText="1"/>
    </xf>
    <xf numFmtId="0" fontId="1" fillId="4" borderId="32" xfId="0" applyFont="1" applyFill="1" applyBorder="1" applyAlignment="1" applyProtection="1">
      <alignment horizontal="center" vertical="center" wrapText="1"/>
    </xf>
    <xf numFmtId="0" fontId="2" fillId="8" borderId="31" xfId="0" applyFont="1" applyFill="1" applyBorder="1" applyAlignment="1" applyProtection="1">
      <alignment horizontal="center" vertical="center" wrapText="1"/>
    </xf>
    <xf numFmtId="8" fontId="5" fillId="2" borderId="34" xfId="0" applyNumberFormat="1" applyFont="1" applyFill="1" applyBorder="1" applyAlignment="1" applyProtection="1">
      <alignment horizontal="center" vertical="center"/>
    </xf>
    <xf numFmtId="0" fontId="2" fillId="8" borderId="35" xfId="0" applyFont="1" applyFill="1" applyBorder="1" applyAlignment="1" applyProtection="1">
      <alignment horizontal="center" vertical="center" wrapText="1"/>
    </xf>
    <xf numFmtId="0" fontId="0" fillId="2" borderId="28" xfId="0" applyFill="1" applyBorder="1" applyProtection="1"/>
    <xf numFmtId="171" fontId="5" fillId="2" borderId="1" xfId="0" applyNumberFormat="1" applyFont="1" applyFill="1" applyBorder="1" applyAlignment="1" applyProtection="1">
      <alignment horizontal="center" vertical="center"/>
    </xf>
    <xf numFmtId="0" fontId="6" fillId="2" borderId="34" xfId="0" applyFont="1" applyFill="1" applyBorder="1" applyAlignment="1" applyProtection="1">
      <alignment horizontal="left" vertical="center"/>
    </xf>
    <xf numFmtId="0" fontId="6" fillId="2" borderId="34" xfId="0" applyFont="1" applyFill="1" applyBorder="1" applyAlignment="1" applyProtection="1">
      <alignment horizontal="left" vertical="center" wrapText="1"/>
    </xf>
    <xf numFmtId="0" fontId="21" fillId="7" borderId="36" xfId="0" applyFont="1" applyFill="1" applyBorder="1" applyProtection="1"/>
    <xf numFmtId="0" fontId="21" fillId="7" borderId="38" xfId="0" applyFont="1" applyFill="1" applyBorder="1" applyProtection="1"/>
    <xf numFmtId="0" fontId="4" fillId="2" borderId="0" xfId="0" applyFont="1" applyFill="1" applyProtection="1"/>
    <xf numFmtId="6" fontId="5" fillId="6" borderId="2" xfId="0" applyNumberFormat="1" applyFont="1" applyFill="1" applyBorder="1" applyAlignment="1" applyProtection="1">
      <alignment vertical="center"/>
    </xf>
    <xf numFmtId="0" fontId="11" fillId="7" borderId="39" xfId="0" applyFont="1" applyFill="1" applyBorder="1" applyAlignment="1" applyProtection="1">
      <alignment horizontal="left" vertical="center"/>
    </xf>
    <xf numFmtId="0" fontId="1" fillId="7" borderId="40" xfId="0" applyFont="1" applyFill="1" applyBorder="1" applyProtection="1"/>
    <xf numFmtId="0" fontId="1" fillId="7" borderId="41" xfId="0" applyFont="1" applyFill="1" applyBorder="1" applyAlignment="1" applyProtection="1">
      <alignment horizontal="left" vertical="center"/>
    </xf>
    <xf numFmtId="0" fontId="1" fillId="7" borderId="42" xfId="0" applyFont="1" applyFill="1" applyBorder="1" applyProtection="1"/>
    <xf numFmtId="0" fontId="25" fillId="2" borderId="0" xfId="0" applyFont="1" applyFill="1" applyAlignment="1" applyProtection="1">
      <alignment vertical="center"/>
    </xf>
    <xf numFmtId="0" fontId="6" fillId="2" borderId="8" xfId="0" applyFont="1" applyFill="1" applyBorder="1" applyAlignment="1" applyProtection="1">
      <alignment horizontal="center" vertical="center" wrapText="1"/>
    </xf>
    <xf numFmtId="0" fontId="6" fillId="2" borderId="9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>
      <alignment horizontal="left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0" fillId="2" borderId="2" xfId="0" applyFont="1" applyFill="1" applyBorder="1" applyAlignment="1" applyProtection="1">
      <alignment horizontal="left" vertical="center"/>
    </xf>
    <xf numFmtId="0" fontId="0" fillId="2" borderId="5" xfId="0" applyFont="1" applyFill="1" applyBorder="1" applyAlignment="1" applyProtection="1">
      <alignment horizontal="left" vertical="center"/>
    </xf>
    <xf numFmtId="0" fontId="0" fillId="2" borderId="3" xfId="0" applyFont="1" applyFill="1" applyBorder="1" applyAlignment="1" applyProtection="1">
      <alignment horizontal="left" vertical="center"/>
    </xf>
    <xf numFmtId="164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24" fillId="2" borderId="0" xfId="0" applyFont="1" applyFill="1" applyAlignment="1" applyProtection="1">
      <alignment horizontal="center" vertical="center" wrapText="1"/>
    </xf>
    <xf numFmtId="14" fontId="0" fillId="3" borderId="12" xfId="0" applyNumberFormat="1" applyFill="1" applyBorder="1" applyAlignment="1" applyProtection="1">
      <alignment horizontal="center" vertical="center"/>
    </xf>
    <xf numFmtId="14" fontId="0" fillId="3" borderId="15" xfId="0" applyNumberFormat="1" applyFill="1" applyBorder="1" applyAlignment="1" applyProtection="1">
      <alignment horizontal="center" vertical="center"/>
    </xf>
    <xf numFmtId="0" fontId="1" fillId="7" borderId="1" xfId="0" applyFont="1" applyFill="1" applyBorder="1" applyAlignment="1" applyProtection="1">
      <alignment horizontal="center" vertical="center"/>
    </xf>
    <xf numFmtId="168" fontId="2" fillId="8" borderId="2" xfId="0" applyNumberFormat="1" applyFont="1" applyFill="1" applyBorder="1" applyAlignment="1" applyProtection="1">
      <alignment horizontal="center" vertical="center"/>
    </xf>
    <xf numFmtId="168" fontId="2" fillId="8" borderId="3" xfId="0" applyNumberFormat="1" applyFont="1" applyFill="1" applyBorder="1" applyAlignment="1" applyProtection="1">
      <alignment horizontal="center" vertical="center"/>
    </xf>
    <xf numFmtId="164" fontId="2" fillId="8" borderId="2" xfId="0" applyNumberFormat="1" applyFont="1" applyFill="1" applyBorder="1" applyAlignment="1" applyProtection="1">
      <alignment horizontal="center" vertical="center"/>
    </xf>
    <xf numFmtId="164" fontId="2" fillId="8" borderId="3" xfId="0" applyNumberFormat="1" applyFont="1" applyFill="1" applyBorder="1" applyAlignment="1" applyProtection="1">
      <alignment horizontal="center" vertical="center"/>
    </xf>
    <xf numFmtId="172" fontId="2" fillId="8" borderId="2" xfId="0" applyNumberFormat="1" applyFont="1" applyFill="1" applyBorder="1" applyAlignment="1" applyProtection="1">
      <alignment horizontal="center" vertical="center"/>
    </xf>
    <xf numFmtId="172" fontId="2" fillId="8" borderId="3" xfId="0" applyNumberFormat="1" applyFont="1" applyFill="1" applyBorder="1" applyAlignment="1" applyProtection="1">
      <alignment horizontal="center" vertical="center"/>
    </xf>
    <xf numFmtId="0" fontId="1" fillId="7" borderId="7" xfId="0" applyFont="1" applyFill="1" applyBorder="1" applyAlignment="1" applyProtection="1">
      <alignment horizontal="center" vertical="center" wrapText="1"/>
    </xf>
    <xf numFmtId="0" fontId="1" fillId="7" borderId="1" xfId="0" applyFont="1" applyFill="1" applyBorder="1" applyAlignment="1" applyProtection="1">
      <alignment horizontal="center" vertical="center" wrapText="1"/>
    </xf>
    <xf numFmtId="166" fontId="2" fillId="5" borderId="7" xfId="0" applyNumberFormat="1" applyFont="1" applyFill="1" applyBorder="1" applyAlignment="1" applyProtection="1">
      <alignment horizontal="center" vertical="center"/>
      <protection locked="0"/>
    </xf>
    <xf numFmtId="166" fontId="2" fillId="5" borderId="1" xfId="0" applyNumberFormat="1" applyFont="1" applyFill="1" applyBorder="1" applyAlignment="1" applyProtection="1">
      <alignment horizontal="center" vertical="center"/>
      <protection locked="0"/>
    </xf>
    <xf numFmtId="0" fontId="1" fillId="7" borderId="4" xfId="0" applyFont="1" applyFill="1" applyBorder="1" applyAlignment="1" applyProtection="1">
      <alignment horizontal="center" vertical="center" wrapText="1"/>
    </xf>
    <xf numFmtId="0" fontId="1" fillId="7" borderId="8" xfId="0" applyFont="1" applyFill="1" applyBorder="1" applyAlignment="1" applyProtection="1">
      <alignment horizontal="center" vertical="center" wrapText="1"/>
    </xf>
    <xf numFmtId="0" fontId="1" fillId="7" borderId="9" xfId="0" applyFont="1" applyFill="1" applyBorder="1" applyAlignment="1" applyProtection="1">
      <alignment horizontal="center" vertical="center" wrapText="1"/>
    </xf>
    <xf numFmtId="0" fontId="1" fillId="7" borderId="10" xfId="0" applyFont="1" applyFill="1" applyBorder="1" applyAlignment="1" applyProtection="1">
      <alignment horizontal="center" vertical="center" wrapText="1"/>
    </xf>
    <xf numFmtId="0" fontId="1" fillId="7" borderId="6" xfId="0" applyFont="1" applyFill="1" applyBorder="1" applyAlignment="1" applyProtection="1">
      <alignment horizontal="center" vertical="center" wrapText="1"/>
    </xf>
    <xf numFmtId="0" fontId="1" fillId="7" borderId="2" xfId="0" applyFont="1" applyFill="1" applyBorder="1" applyAlignment="1" applyProtection="1">
      <alignment horizontal="center" vertical="center" wrapText="1"/>
    </xf>
    <xf numFmtId="0" fontId="1" fillId="7" borderId="3" xfId="0" applyFont="1" applyFill="1" applyBorder="1" applyAlignment="1" applyProtection="1">
      <alignment horizontal="center" vertical="center" wrapText="1"/>
    </xf>
    <xf numFmtId="164" fontId="0" fillId="5" borderId="1" xfId="0" applyNumberFormat="1" applyFont="1" applyFill="1" applyBorder="1" applyAlignment="1" applyProtection="1">
      <alignment horizontal="center" vertical="center"/>
      <protection locked="0"/>
    </xf>
    <xf numFmtId="164" fontId="2" fillId="5" borderId="1" xfId="0" applyNumberFormat="1" applyFont="1" applyFill="1" applyBorder="1" applyAlignment="1" applyProtection="1">
      <alignment horizontal="center" vertical="center"/>
      <protection locked="0"/>
    </xf>
    <xf numFmtId="164" fontId="14" fillId="5" borderId="1" xfId="0" applyNumberFormat="1" applyFont="1" applyFill="1" applyBorder="1" applyAlignment="1" applyProtection="1">
      <alignment horizontal="center" vertical="center"/>
      <protection locked="0"/>
    </xf>
    <xf numFmtId="16" fontId="5" fillId="2" borderId="0" xfId="0" applyNumberFormat="1" applyFont="1" applyFill="1" applyBorder="1" applyAlignment="1" applyProtection="1">
      <alignment horizontal="center" vertical="center"/>
    </xf>
    <xf numFmtId="6" fontId="12" fillId="6" borderId="2" xfId="0" applyNumberFormat="1" applyFont="1" applyFill="1" applyBorder="1" applyAlignment="1" applyProtection="1">
      <alignment horizontal="center" vertical="center"/>
    </xf>
    <xf numFmtId="6" fontId="12" fillId="6" borderId="3" xfId="0" applyNumberFormat="1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horizontal="left" wrapText="1"/>
    </xf>
    <xf numFmtId="0" fontId="23" fillId="2" borderId="0" xfId="0" applyFont="1" applyFill="1" applyAlignment="1" applyProtection="1">
      <alignment horizontal="center" vertical="center" wrapText="1"/>
    </xf>
    <xf numFmtId="0" fontId="1" fillId="7" borderId="11" xfId="0" applyFont="1" applyFill="1" applyBorder="1" applyAlignment="1" applyProtection="1">
      <alignment horizontal="center" vertical="center"/>
    </xf>
    <xf numFmtId="0" fontId="1" fillId="7" borderId="16" xfId="0" applyFont="1" applyFill="1" applyBorder="1" applyAlignment="1" applyProtection="1">
      <alignment horizontal="center" vertical="center"/>
    </xf>
    <xf numFmtId="0" fontId="1" fillId="7" borderId="17" xfId="0" applyFont="1" applyFill="1" applyBorder="1" applyAlignment="1" applyProtection="1">
      <alignment horizontal="center" vertical="center"/>
    </xf>
    <xf numFmtId="0" fontId="1" fillId="7" borderId="18" xfId="0" applyFont="1" applyFill="1" applyBorder="1" applyAlignment="1" applyProtection="1">
      <alignment horizontal="center" vertical="center"/>
    </xf>
    <xf numFmtId="6" fontId="20" fillId="6" borderId="2" xfId="0" applyNumberFormat="1" applyFont="1" applyFill="1" applyBorder="1" applyAlignment="1" applyProtection="1">
      <alignment horizontal="center" vertical="center"/>
    </xf>
    <xf numFmtId="6" fontId="20" fillId="6" borderId="3" xfId="0" applyNumberFormat="1" applyFont="1" applyFill="1" applyBorder="1" applyAlignment="1" applyProtection="1">
      <alignment horizontal="center" vertical="center"/>
    </xf>
    <xf numFmtId="0" fontId="1" fillId="7" borderId="5" xfId="0" applyFont="1" applyFill="1" applyBorder="1" applyAlignment="1" applyProtection="1">
      <alignment horizontal="center" vertical="center" wrapText="1"/>
    </xf>
    <xf numFmtId="0" fontId="22" fillId="7" borderId="2" xfId="0" applyFont="1" applyFill="1" applyBorder="1" applyAlignment="1" applyProtection="1">
      <alignment horizontal="center" vertical="center" wrapText="1"/>
    </xf>
    <xf numFmtId="0" fontId="22" fillId="7" borderId="33" xfId="0" applyFont="1" applyFill="1" applyBorder="1" applyAlignment="1" applyProtection="1">
      <alignment horizontal="center" vertical="center" wrapText="1"/>
    </xf>
    <xf numFmtId="0" fontId="1" fillId="9" borderId="1" xfId="0" applyFont="1" applyFill="1" applyBorder="1" applyAlignment="1" applyProtection="1">
      <alignment horizontal="center" vertical="center" wrapText="1"/>
    </xf>
    <xf numFmtId="0" fontId="1" fillId="9" borderId="7" xfId="0" applyFont="1" applyFill="1" applyBorder="1" applyAlignment="1" applyProtection="1">
      <alignment horizontal="center" vertical="center" wrapText="1"/>
    </xf>
    <xf numFmtId="172" fontId="2" fillId="8" borderId="36" xfId="0" applyNumberFormat="1" applyFont="1" applyFill="1" applyBorder="1" applyAlignment="1" applyProtection="1">
      <alignment horizontal="center" vertical="center"/>
    </xf>
    <xf numFmtId="172" fontId="2" fillId="8" borderId="37" xfId="0" applyNumberFormat="1" applyFont="1" applyFill="1" applyBorder="1" applyAlignment="1" applyProtection="1">
      <alignment horizontal="center" vertical="center"/>
    </xf>
    <xf numFmtId="0" fontId="1" fillId="7" borderId="24" xfId="0" applyFont="1" applyFill="1" applyBorder="1" applyAlignment="1" applyProtection="1">
      <alignment horizontal="center" vertical="center"/>
    </xf>
    <xf numFmtId="0" fontId="1" fillId="7" borderId="25" xfId="0" applyFont="1" applyFill="1" applyBorder="1" applyAlignment="1" applyProtection="1">
      <alignment horizontal="center" vertical="center"/>
    </xf>
    <xf numFmtId="0" fontId="1" fillId="7" borderId="26" xfId="0" applyFont="1" applyFill="1" applyBorder="1" applyAlignment="1" applyProtection="1">
      <alignment horizontal="center" vertical="center"/>
    </xf>
    <xf numFmtId="0" fontId="1" fillId="7" borderId="29" xfId="0" applyFont="1" applyFill="1" applyBorder="1" applyAlignment="1" applyProtection="1">
      <alignment horizontal="center" vertical="center" wrapText="1"/>
    </xf>
    <xf numFmtId="0" fontId="1" fillId="7" borderId="30" xfId="0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22" fillId="7" borderId="2" xfId="0" applyFont="1" applyFill="1" applyBorder="1" applyAlignment="1" applyProtection="1">
      <alignment horizontal="center" vertical="top" wrapText="1"/>
    </xf>
    <xf numFmtId="0" fontId="22" fillId="7" borderId="33" xfId="0" applyFont="1" applyFill="1" applyBorder="1" applyAlignment="1" applyProtection="1">
      <alignment horizontal="center" vertical="top" wrapText="1"/>
    </xf>
    <xf numFmtId="0" fontId="11" fillId="4" borderId="2" xfId="0" applyFont="1" applyFill="1" applyBorder="1" applyAlignment="1" applyProtection="1">
      <alignment horizontal="center" vertical="center" wrapText="1"/>
    </xf>
    <xf numFmtId="0" fontId="11" fillId="4" borderId="5" xfId="0" applyFont="1" applyFill="1" applyBorder="1" applyAlignment="1" applyProtection="1">
      <alignment horizontal="center" vertical="center" wrapText="1"/>
    </xf>
    <xf numFmtId="0" fontId="11" fillId="4" borderId="3" xfId="0" applyFont="1" applyFill="1" applyBorder="1" applyAlignment="1" applyProtection="1">
      <alignment horizontal="center" vertical="center" wrapText="1"/>
    </xf>
  </cellXfs>
  <cellStyles count="3">
    <cellStyle name="Hyperlink" xfId="1" builtinId="8"/>
    <cellStyle name="Standard" xfId="0" builtinId="0"/>
    <cellStyle name="Währung" xfId="2" builtinId="4"/>
  </cellStyles>
  <dxfs count="38"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</dxfs>
  <tableStyles count="0" defaultTableStyle="TableStyleMedium2" defaultPivotStyle="PivotStyleLight16"/>
  <colors>
    <mruColors>
      <color rgb="FF90A52C"/>
      <color rgb="FFCED400"/>
      <color rgb="FFFF66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strRef>
          <c:f>Raps!$X$4</c:f>
          <c:strCache>
            <c:ptCount val="1"/>
            <c:pt idx="0">
              <c:v>Preisunterschied</c:v>
            </c:pt>
          </c:strCache>
        </c:strRef>
      </c:tx>
      <c:layout>
        <c:manualLayout>
          <c:xMode val="edge"/>
          <c:yMode val="edge"/>
          <c:x val="0.1583331574973792"/>
          <c:y val="2.5000000000000001E-2"/>
        </c:manualLayout>
      </c:layout>
      <c:overlay val="0"/>
      <c:txPr>
        <a:bodyPr/>
        <a:lstStyle/>
        <a:p>
          <a:pPr>
            <a:defRPr sz="1600">
              <a:solidFill>
                <a:schemeClr val="bg1"/>
              </a:solidFill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2102647169103862"/>
          <c:y val="0.14233005249343833"/>
          <c:w val="0.58786811023622043"/>
          <c:h val="0.833679461942257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Raps!$X$5</c:f>
              <c:strCache>
                <c:ptCount val="1"/>
              </c:strCache>
            </c:strRef>
          </c:tx>
          <c:spPr>
            <a:solidFill>
              <a:srgbClr val="EE7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ED400"/>
              </a:solidFill>
            </c:spPr>
          </c:dPt>
          <c:dLbls>
            <c:numFmt formatCode="#,##0_ ;[Red]\-#,##0\ 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8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Raps!$Y$5</c:f>
              <c:numCache>
                <c:formatCode>"€"#,##0_);[Red]\("€"#,##0\)</c:formatCode>
                <c:ptCount val="1"/>
                <c:pt idx="0">
                  <c:v>-84.375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7162496"/>
        <c:axId val="197183360"/>
      </c:barChart>
      <c:catAx>
        <c:axId val="197162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97183360"/>
        <c:crosses val="autoZero"/>
        <c:auto val="1"/>
        <c:lblAlgn val="ctr"/>
        <c:lblOffset val="100"/>
        <c:noMultiLvlLbl val="0"/>
      </c:catAx>
      <c:valAx>
        <c:axId val="197183360"/>
        <c:scaling>
          <c:orientation val="minMax"/>
        </c:scaling>
        <c:delete val="0"/>
        <c:axPos val="l"/>
        <c:majorGridlines/>
        <c:numFmt formatCode="#,##0\ &quot;€&quot;" sourceLinked="0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b="1">
                <a:solidFill>
                  <a:schemeClr val="bg1"/>
                </a:solidFill>
                <a:latin typeface="Arial" pitchFamily="34" charset="0"/>
                <a:cs typeface="Arial" pitchFamily="34" charset="0"/>
              </a:defRPr>
            </a:pPr>
            <a:endParaRPr lang="de-DE"/>
          </a:p>
        </c:txPr>
        <c:crossAx val="197162496"/>
        <c:crosses val="autoZero"/>
        <c:crossBetween val="between"/>
        <c:minorUnit val="250"/>
      </c:valAx>
      <c:spPr>
        <a:gradFill rotWithShape="1">
          <a:gsLst>
            <a:gs pos="0">
              <a:schemeClr val="bg1">
                <a:lumMod val="75000"/>
              </a:schemeClr>
            </a:gs>
            <a:gs pos="35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</a:gradFill>
        <a:ln w="9525" cap="flat" cmpd="sng" algn="ctr">
          <a:solidFill>
            <a:schemeClr val="accent3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</c:plotArea>
    <c:plotVisOnly val="1"/>
    <c:dispBlanksAs val="gap"/>
    <c:showDLblsOverMax val="0"/>
  </c:chart>
  <c:spPr>
    <a:solidFill>
      <a:srgbClr val="90A52C"/>
    </a:solidFill>
    <a:ln>
      <a:noFill/>
    </a:ln>
    <a:effectLst>
      <a:outerShdw blurRad="40000" dist="23000" dir="5400000" rotWithShape="0">
        <a:srgbClr val="000000">
          <a:alpha val="35000"/>
        </a:srgbClr>
      </a:outerShdw>
    </a:effectLst>
    <a:scene3d>
      <a:camera prst="orthographicFront">
        <a:rot lat="0" lon="0" rev="0"/>
      </a:camera>
      <a:lightRig rig="threePt" dir="t">
        <a:rot lat="0" lon="0" rev="1200000"/>
      </a:lightRig>
    </a:scene3d>
    <a:sp3d>
      <a:bevelT w="63500" h="25400"/>
    </a:sp3d>
  </c:spPr>
  <c:txPr>
    <a:bodyPr/>
    <a:lstStyle/>
    <a:p>
      <a:pPr>
        <a:defRPr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trlProps/ctrlProp1.xml><?xml version="1.0" encoding="utf-8"?>
<formControlPr xmlns="http://schemas.microsoft.com/office/spreadsheetml/2009/9/main" objectType="Spin" dx="16" fmlaLink="$M$8" inc="5" max="30000" page="10" val="1400"/>
</file>

<file path=xl/ctrlProps/ctrlProp10.xml><?xml version="1.0" encoding="utf-8"?>
<formControlPr xmlns="http://schemas.microsoft.com/office/spreadsheetml/2009/9/main" objectType="Spin" dx="16" fmlaLink="$H$9" max="100" page="10" val="63"/>
</file>

<file path=xl/ctrlProps/ctrlProp11.xml><?xml version="1.0" encoding="utf-8"?>
<formControlPr xmlns="http://schemas.microsoft.com/office/spreadsheetml/2009/9/main" objectType="Spin" dx="16" fmlaLink="$M$8" inc="5" max="30000" page="10" val="1450"/>
</file>

<file path=xl/ctrlProps/ctrlProp12.xml><?xml version="1.0" encoding="utf-8"?>
<formControlPr xmlns="http://schemas.microsoft.com/office/spreadsheetml/2009/9/main" objectType="Spin" dx="16" fmlaLink="$M$6" max="270" min="110" page="10" val="150"/>
</file>

<file path=xl/ctrlProps/ctrlProp13.xml><?xml version="1.0" encoding="utf-8"?>
<formControlPr xmlns="http://schemas.microsoft.com/office/spreadsheetml/2009/9/main" objectType="Spin" dx="16" fmlaLink="$M$5" max="1000" page="10" val="10"/>
</file>

<file path=xl/ctrlProps/ctrlProp14.xml><?xml version="1.0" encoding="utf-8"?>
<formControlPr xmlns="http://schemas.microsoft.com/office/spreadsheetml/2009/9/main" objectType="Spin" dx="16" fmlaLink="$C$4" inc="100" max="30000" page="10" val="25000"/>
</file>

<file path=xl/ctrlProps/ctrlProp15.xml><?xml version="1.0" encoding="utf-8"?>
<formControlPr xmlns="http://schemas.microsoft.com/office/spreadsheetml/2009/9/main" objectType="Spin" dx="16" fmlaLink="$O$8" inc="5" max="30000" page="10" val="1450"/>
</file>

<file path=xl/ctrlProps/ctrlProp16.xml><?xml version="1.0" encoding="utf-8"?>
<formControlPr xmlns="http://schemas.microsoft.com/office/spreadsheetml/2009/9/main" objectType="Spin" dx="16" fmlaLink="$O$6" max="270" min="110" page="10" val="154"/>
</file>

<file path=xl/ctrlProps/ctrlProp17.xml><?xml version="1.0" encoding="utf-8"?>
<formControlPr xmlns="http://schemas.microsoft.com/office/spreadsheetml/2009/9/main" objectType="Spin" dx="16" fmlaLink="$O$5" max="1000" page="10" val="10"/>
</file>

<file path=xl/ctrlProps/ctrlProp18.xml><?xml version="1.0" encoding="utf-8"?>
<formControlPr xmlns="http://schemas.microsoft.com/office/spreadsheetml/2009/9/main" objectType="Spin" dx="16" fmlaLink="$H$4" inc="100" max="30000" page="10" val="25000"/>
</file>

<file path=xl/ctrlProps/ctrlProp19.xml><?xml version="1.0" encoding="utf-8"?>
<formControlPr xmlns="http://schemas.microsoft.com/office/spreadsheetml/2009/9/main" objectType="Spin" dx="16" fmlaLink="$M$8" inc="5" max="30000" page="10" val="1300"/>
</file>

<file path=xl/ctrlProps/ctrlProp2.xml><?xml version="1.0" encoding="utf-8"?>
<formControlPr xmlns="http://schemas.microsoft.com/office/spreadsheetml/2009/9/main" objectType="Spin" dx="16" fmlaLink="$M$6" inc="5" max="270" min="110" page="10" val="150"/>
</file>

<file path=xl/ctrlProps/ctrlProp20.xml><?xml version="1.0" encoding="utf-8"?>
<formControlPr xmlns="http://schemas.microsoft.com/office/spreadsheetml/2009/9/main" objectType="Spin" dx="16" fmlaLink="$M$6" max="270" min="110" page="10" val="150"/>
</file>

<file path=xl/ctrlProps/ctrlProp21.xml><?xml version="1.0" encoding="utf-8"?>
<formControlPr xmlns="http://schemas.microsoft.com/office/spreadsheetml/2009/9/main" objectType="Spin" dx="16" fmlaLink="$M$5" max="1000" page="10" val="10"/>
</file>

<file path=xl/ctrlProps/ctrlProp22.xml><?xml version="1.0" encoding="utf-8"?>
<formControlPr xmlns="http://schemas.microsoft.com/office/spreadsheetml/2009/9/main" objectType="Spin" dx="16" fmlaLink="$C$4" inc="100" max="30000" page="10" val="25000"/>
</file>

<file path=xl/ctrlProps/ctrlProp23.xml><?xml version="1.0" encoding="utf-8"?>
<formControlPr xmlns="http://schemas.microsoft.com/office/spreadsheetml/2009/9/main" objectType="Spin" dx="16" fmlaLink="$M$9" max="100" page="10" val="0"/>
</file>

<file path=xl/ctrlProps/ctrlProp24.xml><?xml version="1.0" encoding="utf-8"?>
<formControlPr xmlns="http://schemas.microsoft.com/office/spreadsheetml/2009/9/main" objectType="Spin" dx="16" fmlaLink="$O$8" inc="5" max="30000" page="10" val="1300"/>
</file>

<file path=xl/ctrlProps/ctrlProp25.xml><?xml version="1.0" encoding="utf-8"?>
<formControlPr xmlns="http://schemas.microsoft.com/office/spreadsheetml/2009/9/main" objectType="Spin" dx="16" fmlaLink="$O$6" max="270" min="110" page="10" val="160"/>
</file>

<file path=xl/ctrlProps/ctrlProp26.xml><?xml version="1.0" encoding="utf-8"?>
<formControlPr xmlns="http://schemas.microsoft.com/office/spreadsheetml/2009/9/main" objectType="Spin" dx="16" fmlaLink="$O$5" max="1000" page="10" val="14"/>
</file>

<file path=xl/ctrlProps/ctrlProp27.xml><?xml version="1.0" encoding="utf-8"?>
<formControlPr xmlns="http://schemas.microsoft.com/office/spreadsheetml/2009/9/main" objectType="Spin" dx="16" fmlaLink="$H$4" inc="100" max="30000" page="10" val="25000"/>
</file>

<file path=xl/ctrlProps/ctrlProp28.xml><?xml version="1.0" encoding="utf-8"?>
<formControlPr xmlns="http://schemas.microsoft.com/office/spreadsheetml/2009/9/main" objectType="Spin" dx="16" fmlaLink="$O$9" max="100" page="10"/>
</file>

<file path=xl/ctrlProps/ctrlProp29.xml><?xml version="1.0" encoding="utf-8"?>
<formControlPr xmlns="http://schemas.microsoft.com/office/spreadsheetml/2009/9/main" objectType="Spin" dx="16" fmlaLink="$M$8" inc="5" max="30000" page="10" val="1500"/>
</file>

<file path=xl/ctrlProps/ctrlProp3.xml><?xml version="1.0" encoding="utf-8"?>
<formControlPr xmlns="http://schemas.microsoft.com/office/spreadsheetml/2009/9/main" objectType="Spin" dx="16" fmlaLink="$M$5" max="1000" page="10" val="10"/>
</file>

<file path=xl/ctrlProps/ctrlProp30.xml><?xml version="1.0" encoding="utf-8"?>
<formControlPr xmlns="http://schemas.microsoft.com/office/spreadsheetml/2009/9/main" objectType="Spin" dx="16" fmlaLink="$M$6" max="270" min="110" page="10" val="150"/>
</file>

<file path=xl/ctrlProps/ctrlProp31.xml><?xml version="1.0" encoding="utf-8"?>
<formControlPr xmlns="http://schemas.microsoft.com/office/spreadsheetml/2009/9/main" objectType="Spin" dx="16" fmlaLink="$M$5" max="1000" page="10" val="10"/>
</file>

<file path=xl/ctrlProps/ctrlProp32.xml><?xml version="1.0" encoding="utf-8"?>
<formControlPr xmlns="http://schemas.microsoft.com/office/spreadsheetml/2009/9/main" objectType="Spin" dx="16" fmlaLink="$C$4" inc="100" max="30000" page="10" val="30000"/>
</file>

<file path=xl/ctrlProps/ctrlProp33.xml><?xml version="1.0" encoding="utf-8"?>
<formControlPr xmlns="http://schemas.microsoft.com/office/spreadsheetml/2009/9/main" objectType="Spin" dx="16" fmlaLink="$O$8" inc="5" max="30000" page="10" val="1500"/>
</file>

<file path=xl/ctrlProps/ctrlProp34.xml><?xml version="1.0" encoding="utf-8"?>
<formControlPr xmlns="http://schemas.microsoft.com/office/spreadsheetml/2009/9/main" objectType="Spin" dx="16" fmlaLink="$O$6" max="270" min="110" page="10" val="160"/>
</file>

<file path=xl/ctrlProps/ctrlProp35.xml><?xml version="1.0" encoding="utf-8"?>
<formControlPr xmlns="http://schemas.microsoft.com/office/spreadsheetml/2009/9/main" objectType="Spin" dx="16" fmlaLink="$O$5" max="1000" page="10" val="10"/>
</file>

<file path=xl/ctrlProps/ctrlProp36.xml><?xml version="1.0" encoding="utf-8"?>
<formControlPr xmlns="http://schemas.microsoft.com/office/spreadsheetml/2009/9/main" objectType="Spin" dx="16" fmlaLink="$H$4" inc="100" max="30000" page="10" val="30000"/>
</file>

<file path=xl/ctrlProps/ctrlProp37.xml><?xml version="1.0" encoding="utf-8"?>
<formControlPr xmlns="http://schemas.microsoft.com/office/spreadsheetml/2009/9/main" objectType="Spin" dx="16" fmlaLink="$M$8" inc="5" max="30000" page="10" val="1750"/>
</file>

<file path=xl/ctrlProps/ctrlProp38.xml><?xml version="1.0" encoding="utf-8"?>
<formControlPr xmlns="http://schemas.microsoft.com/office/spreadsheetml/2009/9/main" objectType="Spin" dx="16" fmlaLink="$M$6" max="270" min="110" page="10" val="150"/>
</file>

<file path=xl/ctrlProps/ctrlProp39.xml><?xml version="1.0" encoding="utf-8"?>
<formControlPr xmlns="http://schemas.microsoft.com/office/spreadsheetml/2009/9/main" objectType="Spin" dx="16" fmlaLink="$M$5" max="1000" page="10" val="10"/>
</file>

<file path=xl/ctrlProps/ctrlProp4.xml><?xml version="1.0" encoding="utf-8"?>
<formControlPr xmlns="http://schemas.microsoft.com/office/spreadsheetml/2009/9/main" objectType="Spin" dx="16" fmlaLink="$C$4" inc="100" max="30000" page="10" val="25000"/>
</file>

<file path=xl/ctrlProps/ctrlProp40.xml><?xml version="1.0" encoding="utf-8"?>
<formControlPr xmlns="http://schemas.microsoft.com/office/spreadsheetml/2009/9/main" objectType="Spin" dx="16" fmlaLink="$C$4" inc="100" max="30000" page="10" val="25000"/>
</file>

<file path=xl/ctrlProps/ctrlProp41.xml><?xml version="1.0" encoding="utf-8"?>
<formControlPr xmlns="http://schemas.microsoft.com/office/spreadsheetml/2009/9/main" objectType="Spin" dx="16" fmlaLink="$C$9" max="100" page="10" val="54"/>
</file>

<file path=xl/ctrlProps/ctrlProp42.xml><?xml version="1.0" encoding="utf-8"?>
<formControlPr xmlns="http://schemas.microsoft.com/office/spreadsheetml/2009/9/main" objectType="Spin" dx="16" fmlaLink="$O$8" inc="5" max="30000" page="10" val="1750"/>
</file>

<file path=xl/ctrlProps/ctrlProp43.xml><?xml version="1.0" encoding="utf-8"?>
<formControlPr xmlns="http://schemas.microsoft.com/office/spreadsheetml/2009/9/main" objectType="Spin" dx="16" fmlaLink="$O$6" max="270" min="110" page="10" val="150"/>
</file>

<file path=xl/ctrlProps/ctrlProp44.xml><?xml version="1.0" encoding="utf-8"?>
<formControlPr xmlns="http://schemas.microsoft.com/office/spreadsheetml/2009/9/main" objectType="Spin" dx="16" fmlaLink="$O$5" max="1000" page="10" val="10"/>
</file>

<file path=xl/ctrlProps/ctrlProp45.xml><?xml version="1.0" encoding="utf-8"?>
<formControlPr xmlns="http://schemas.microsoft.com/office/spreadsheetml/2009/9/main" objectType="Spin" dx="16" fmlaLink="$H$4" inc="100" max="30000" page="10" val="25000"/>
</file>

<file path=xl/ctrlProps/ctrlProp46.xml><?xml version="1.0" encoding="utf-8"?>
<formControlPr xmlns="http://schemas.microsoft.com/office/spreadsheetml/2009/9/main" objectType="Spin" dx="16" fmlaLink="$H$9" max="100" page="10" val="54"/>
</file>

<file path=xl/ctrlProps/ctrlProp47.xml><?xml version="1.0" encoding="utf-8"?>
<formControlPr xmlns="http://schemas.microsoft.com/office/spreadsheetml/2009/9/main" objectType="Spin" dx="16" fmlaLink="$N$8" inc="5" max="30000" page="10" val="3500"/>
</file>

<file path=xl/ctrlProps/ctrlProp48.xml><?xml version="1.0" encoding="utf-8"?>
<formControlPr xmlns="http://schemas.microsoft.com/office/spreadsheetml/2009/9/main" objectType="Spin" dx="16" fmlaLink="$N$6" max="270" min="50" page="10" val="90"/>
</file>

<file path=xl/ctrlProps/ctrlProp49.xml><?xml version="1.0" encoding="utf-8"?>
<formControlPr xmlns="http://schemas.microsoft.com/office/spreadsheetml/2009/9/main" objectType="Spin" dx="16" fmlaLink="$N$5" max="1000" page="10" val="20"/>
</file>

<file path=xl/ctrlProps/ctrlProp5.xml><?xml version="1.0" encoding="utf-8"?>
<formControlPr xmlns="http://schemas.microsoft.com/office/spreadsheetml/2009/9/main" objectType="Spin" dx="16" fmlaLink="$C$9" max="100" page="10" val="63"/>
</file>

<file path=xl/ctrlProps/ctrlProp50.xml><?xml version="1.0" encoding="utf-8"?>
<formControlPr xmlns="http://schemas.microsoft.com/office/spreadsheetml/2009/9/main" objectType="Spin" dx="16" fmlaLink="$C$4" inc="100" max="30000" page="10" val="25000"/>
</file>

<file path=xl/ctrlProps/ctrlProp51.xml><?xml version="1.0" encoding="utf-8"?>
<formControlPr xmlns="http://schemas.microsoft.com/office/spreadsheetml/2009/9/main" objectType="Spin" dx="16" fmlaLink="$P$8" inc="5" max="30000" page="10" val="3650"/>
</file>

<file path=xl/ctrlProps/ctrlProp52.xml><?xml version="1.0" encoding="utf-8"?>
<formControlPr xmlns="http://schemas.microsoft.com/office/spreadsheetml/2009/9/main" objectType="Spin" dx="16" fmlaLink="$P$6" max="270" min="50" page="10" val="90"/>
</file>

<file path=xl/ctrlProps/ctrlProp53.xml><?xml version="1.0" encoding="utf-8"?>
<formControlPr xmlns="http://schemas.microsoft.com/office/spreadsheetml/2009/9/main" objectType="Spin" dx="16" fmlaLink="$P$5" max="1000" page="10" val="20"/>
</file>

<file path=xl/ctrlProps/ctrlProp54.xml><?xml version="1.0" encoding="utf-8"?>
<formControlPr xmlns="http://schemas.microsoft.com/office/spreadsheetml/2009/9/main" objectType="Spin" dx="16" fmlaLink="$I$4" inc="100" max="30000" page="10" val="25000"/>
</file>

<file path=xl/ctrlProps/ctrlProp55.xml><?xml version="1.0" encoding="utf-8"?>
<formControlPr xmlns="http://schemas.microsoft.com/office/spreadsheetml/2009/9/main" objectType="Spin" dx="16" fmlaLink="$N$9" max="500" min="300" page="10" val="435"/>
</file>

<file path=xl/ctrlProps/ctrlProp56.xml><?xml version="1.0" encoding="utf-8"?>
<formControlPr xmlns="http://schemas.microsoft.com/office/spreadsheetml/2009/9/main" objectType="Spin" dx="16" fmlaLink="$P$9" max="500" min="300" page="10" val="420"/>
</file>

<file path=xl/ctrlProps/ctrlProp57.xml><?xml version="1.0" encoding="utf-8"?>
<formControlPr xmlns="http://schemas.microsoft.com/office/spreadsheetml/2009/9/main" objectType="Drop" dropLines="25" dropStyle="combo" dx="16" fmlaLink="$C$15" fmlaRange="Basisdaten!$B$30:$B$31" val="0"/>
</file>

<file path=xl/ctrlProps/ctrlProp58.xml><?xml version="1.0" encoding="utf-8"?>
<formControlPr xmlns="http://schemas.microsoft.com/office/spreadsheetml/2009/9/main" objectType="Drop" dropLines="25" dropStyle="combo" dx="16" fmlaLink="$I$15" fmlaRange="Basisdaten!$B$30:$B$31" sel="2" val="0"/>
</file>

<file path=xl/ctrlProps/ctrlProp6.xml><?xml version="1.0" encoding="utf-8"?>
<formControlPr xmlns="http://schemas.microsoft.com/office/spreadsheetml/2009/9/main" objectType="Spin" dx="16" fmlaLink="$O$8" inc="5" max="30000" page="10" val="1400"/>
</file>

<file path=xl/ctrlProps/ctrlProp7.xml><?xml version="1.0" encoding="utf-8"?>
<formControlPr xmlns="http://schemas.microsoft.com/office/spreadsheetml/2009/9/main" objectType="Spin" dx="16" fmlaLink="$O$6" max="270" min="110" page="10" val="155"/>
</file>

<file path=xl/ctrlProps/ctrlProp8.xml><?xml version="1.0" encoding="utf-8"?>
<formControlPr xmlns="http://schemas.microsoft.com/office/spreadsheetml/2009/9/main" objectType="Spin" dx="16" fmlaLink="$O$5" max="1000" page="10" val="20"/>
</file>

<file path=xl/ctrlProps/ctrlProp9.xml><?xml version="1.0" encoding="utf-8"?>
<formControlPr xmlns="http://schemas.microsoft.com/office/spreadsheetml/2009/9/main" objectType="Spin" dx="16" fmlaLink="$H$4" inc="100" max="30000" page="10" val="2500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http://www.moeller-agrarmarketing.de/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http://www.moeller-agrarmarketing.de/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http://www.moeller-agrarmarketing.de/" TargetMode="Externa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http://www.moeller-agrarmarketing.de/" TargetMode="Externa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http://www.moeller-agrarmarketing.de/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http://www.moeller-agrarmarketing.de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</xdr:colOff>
      <xdr:row>3</xdr:row>
      <xdr:rowOff>1</xdr:rowOff>
    </xdr:from>
    <xdr:to>
      <xdr:col>23</xdr:col>
      <xdr:colOff>19051</xdr:colOff>
      <xdr:row>11</xdr:row>
      <xdr:rowOff>1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5930" b="5962"/>
        <a:stretch/>
      </xdr:blipFill>
      <xdr:spPr>
        <a:xfrm>
          <a:off x="7153276" y="1047751"/>
          <a:ext cx="4591050" cy="3048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7</xdr:row>
          <xdr:rowOff>9525</xdr:rowOff>
        </xdr:from>
        <xdr:to>
          <xdr:col>3</xdr:col>
          <xdr:colOff>304800</xdr:colOff>
          <xdr:row>7</xdr:row>
          <xdr:rowOff>371475</xdr:rowOff>
        </xdr:to>
        <xdr:sp macro="" textlink="">
          <xdr:nvSpPr>
            <xdr:cNvPr id="3073" name="Spinner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5</xdr:row>
          <xdr:rowOff>9525</xdr:rowOff>
        </xdr:from>
        <xdr:to>
          <xdr:col>3</xdr:col>
          <xdr:colOff>304800</xdr:colOff>
          <xdr:row>5</xdr:row>
          <xdr:rowOff>371475</xdr:rowOff>
        </xdr:to>
        <xdr:sp macro="" textlink="">
          <xdr:nvSpPr>
            <xdr:cNvPr id="3078" name="Spinner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4</xdr:row>
          <xdr:rowOff>9525</xdr:rowOff>
        </xdr:from>
        <xdr:to>
          <xdr:col>3</xdr:col>
          <xdr:colOff>304800</xdr:colOff>
          <xdr:row>4</xdr:row>
          <xdr:rowOff>371475</xdr:rowOff>
        </xdr:to>
        <xdr:sp macro="" textlink="">
          <xdr:nvSpPr>
            <xdr:cNvPr id="3079" name="Spinner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</xdr:row>
          <xdr:rowOff>9525</xdr:rowOff>
        </xdr:from>
        <xdr:to>
          <xdr:col>3</xdr:col>
          <xdr:colOff>304800</xdr:colOff>
          <xdr:row>3</xdr:row>
          <xdr:rowOff>371475</xdr:rowOff>
        </xdr:to>
        <xdr:sp macro="" textlink="">
          <xdr:nvSpPr>
            <xdr:cNvPr id="3083" name="Spinner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9</xdr:col>
      <xdr:colOff>123825</xdr:colOff>
      <xdr:row>1</xdr:row>
      <xdr:rowOff>38100</xdr:rowOff>
    </xdr:from>
    <xdr:ext cx="1150545" cy="648000"/>
    <xdr:pic>
      <xdr:nvPicPr>
        <xdr:cNvPr id="15" name="Grafik 1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5619750" y="200025"/>
          <a:ext cx="1150545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17</xdr:col>
      <xdr:colOff>95249</xdr:colOff>
      <xdr:row>3</xdr:row>
      <xdr:rowOff>57151</xdr:rowOff>
    </xdr:from>
    <xdr:to>
      <xdr:col>22</xdr:col>
      <xdr:colOff>114299</xdr:colOff>
      <xdr:row>5</xdr:row>
      <xdr:rowOff>123825</xdr:rowOff>
    </xdr:to>
    <xdr:sp macro="" textlink="">
      <xdr:nvSpPr>
        <xdr:cNvPr id="4" name="Textfeld 3"/>
        <xdr:cNvSpPr txBox="1"/>
      </xdr:nvSpPr>
      <xdr:spPr>
        <a:xfrm>
          <a:off x="10115549" y="1104901"/>
          <a:ext cx="3829050" cy="828674"/>
        </a:xfrm>
        <a:prstGeom prst="rect">
          <a:avLst/>
        </a:prstGeom>
        <a:gradFill flip="none" rotWithShape="1">
          <a:gsLst>
            <a:gs pos="0">
              <a:schemeClr val="bg1"/>
            </a:gs>
            <a:gs pos="93000">
              <a:schemeClr val="bg1">
                <a:alpha val="0"/>
              </a:schemeClr>
            </a:gs>
            <a:gs pos="100000">
              <a:schemeClr val="bg1">
                <a:alpha val="0"/>
              </a:schemeClr>
            </a:gs>
          </a:gsLst>
          <a:lin ang="0" scaled="0"/>
          <a:tileRect/>
        </a:gra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1. Besatzabzug</a:t>
          </a:r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nach Probereinigung im Verhältnis 1 : 1! </a:t>
          </a:r>
          <a:endParaRPr lang="de-DE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DE" sz="4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2. Feuchtigkeitsbestimmung</a:t>
          </a:r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erst nach Reinigung der Probe!</a:t>
          </a:r>
          <a:endParaRPr lang="de-DE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DE" sz="4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3. Basis für</a:t>
          </a:r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die Berechnung des Trocknungsschwundabzugs</a:t>
          </a:r>
        </a:p>
        <a:p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   ist das Nettogewicht der Reinigung!</a:t>
          </a:r>
          <a:endParaRPr lang="de-DE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161925</xdr:colOff>
      <xdr:row>9</xdr:row>
      <xdr:rowOff>361950</xdr:rowOff>
    </xdr:from>
    <xdr:to>
      <xdr:col>23</xdr:col>
      <xdr:colOff>7125</xdr:colOff>
      <xdr:row>10</xdr:row>
      <xdr:rowOff>352425</xdr:rowOff>
    </xdr:to>
    <xdr:grpSp>
      <xdr:nvGrpSpPr>
        <xdr:cNvPr id="5" name="Gruppieren 4"/>
        <xdr:cNvGrpSpPr/>
      </xdr:nvGrpSpPr>
      <xdr:grpSpPr>
        <a:xfrm>
          <a:off x="9601200" y="3695700"/>
          <a:ext cx="2131200" cy="371475"/>
          <a:chOff x="314325" y="6353174"/>
          <a:chExt cx="2143125" cy="381000"/>
        </a:xfrm>
      </xdr:grpSpPr>
      <xdr:sp macro="" textlink="">
        <xdr:nvSpPr>
          <xdr:cNvPr id="21" name="Richtungspfeil 20"/>
          <xdr:cNvSpPr/>
        </xdr:nvSpPr>
        <xdr:spPr>
          <a:xfrm>
            <a:off x="314327" y="6353174"/>
            <a:ext cx="2143123" cy="381000"/>
          </a:xfrm>
          <a:prstGeom prst="homePlat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</xdr:sp>
      <xdr:sp macro="" textlink="">
        <xdr:nvSpPr>
          <xdr:cNvPr id="22" name="Richtungspfeil 4"/>
          <xdr:cNvSpPr/>
        </xdr:nvSpPr>
        <xdr:spPr>
          <a:xfrm>
            <a:off x="314325" y="6353174"/>
            <a:ext cx="1944000" cy="381000"/>
          </a:xfrm>
          <a:prstGeom prst="rect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spcFirstLastPara="0" vert="horz" wrap="square" lIns="96012" tIns="48006" rIns="24003" bIns="48006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Mehr AGRAR-TOOLS</a:t>
            </a:r>
            <a:r>
              <a:rPr lang="de-DE" sz="1100" b="1" kern="1200" baseline="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auf Youtube</a:t>
            </a:r>
            <a:endParaRPr lang="de-DE" sz="1100" b="1" kern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17</xdr:col>
      <xdr:colOff>0</xdr:colOff>
      <xdr:row>9</xdr:row>
      <xdr:rowOff>361950</xdr:rowOff>
    </xdr:from>
    <xdr:to>
      <xdr:col>19</xdr:col>
      <xdr:colOff>608400</xdr:colOff>
      <xdr:row>10</xdr:row>
      <xdr:rowOff>361950</xdr:rowOff>
    </xdr:to>
    <xdr:grpSp>
      <xdr:nvGrpSpPr>
        <xdr:cNvPr id="6" name="Gruppieren 5"/>
        <xdr:cNvGrpSpPr/>
      </xdr:nvGrpSpPr>
      <xdr:grpSpPr>
        <a:xfrm>
          <a:off x="7153275" y="3695700"/>
          <a:ext cx="2132400" cy="381000"/>
          <a:chOff x="314326" y="5781675"/>
          <a:chExt cx="2143124" cy="381000"/>
        </a:xfrm>
      </xdr:grpSpPr>
      <xdr:sp macro="" textlink="">
        <xdr:nvSpPr>
          <xdr:cNvPr id="24" name="Richtungspfeil 23"/>
          <xdr:cNvSpPr/>
        </xdr:nvSpPr>
        <xdr:spPr>
          <a:xfrm>
            <a:off x="314327" y="5781675"/>
            <a:ext cx="2143123" cy="381000"/>
          </a:xfrm>
          <a:prstGeom prst="homePlat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</xdr:sp>
      <xdr:sp macro="" textlink="">
        <xdr:nvSpPr>
          <xdr:cNvPr id="25" name="Richtungspfeil 4"/>
          <xdr:cNvSpPr/>
        </xdr:nvSpPr>
        <xdr:spPr>
          <a:xfrm>
            <a:off x="314326" y="5781675"/>
            <a:ext cx="1944000" cy="381000"/>
          </a:xfrm>
          <a:prstGeom prst="rect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spcFirstLastPara="0" vert="horz" wrap="square" lIns="96012" tIns="48006" rIns="24003" bIns="48006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Mehr AGRAR-TOOLS</a:t>
            </a:r>
            <a:r>
              <a:rPr lang="de-DE" sz="1100" b="1" kern="1200" baseline="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auf der Homepage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8</xdr:row>
          <xdr:rowOff>9525</xdr:rowOff>
        </xdr:from>
        <xdr:to>
          <xdr:col>3</xdr:col>
          <xdr:colOff>304800</xdr:colOff>
          <xdr:row>8</xdr:row>
          <xdr:rowOff>371475</xdr:rowOff>
        </xdr:to>
        <xdr:sp macro="" textlink="">
          <xdr:nvSpPr>
            <xdr:cNvPr id="3084" name="Spinner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7</xdr:row>
          <xdr:rowOff>9525</xdr:rowOff>
        </xdr:from>
        <xdr:to>
          <xdr:col>8</xdr:col>
          <xdr:colOff>304800</xdr:colOff>
          <xdr:row>7</xdr:row>
          <xdr:rowOff>371475</xdr:rowOff>
        </xdr:to>
        <xdr:sp macro="" textlink="">
          <xdr:nvSpPr>
            <xdr:cNvPr id="3085" name="Spinner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5</xdr:row>
          <xdr:rowOff>9525</xdr:rowOff>
        </xdr:from>
        <xdr:to>
          <xdr:col>8</xdr:col>
          <xdr:colOff>304800</xdr:colOff>
          <xdr:row>5</xdr:row>
          <xdr:rowOff>371475</xdr:rowOff>
        </xdr:to>
        <xdr:sp macro="" textlink="">
          <xdr:nvSpPr>
            <xdr:cNvPr id="3086" name="Spinner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4</xdr:row>
          <xdr:rowOff>9525</xdr:rowOff>
        </xdr:from>
        <xdr:to>
          <xdr:col>8</xdr:col>
          <xdr:colOff>304800</xdr:colOff>
          <xdr:row>4</xdr:row>
          <xdr:rowOff>371475</xdr:rowOff>
        </xdr:to>
        <xdr:sp macro="" textlink="">
          <xdr:nvSpPr>
            <xdr:cNvPr id="3087" name="Spinner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3</xdr:row>
          <xdr:rowOff>9525</xdr:rowOff>
        </xdr:from>
        <xdr:to>
          <xdr:col>8</xdr:col>
          <xdr:colOff>304800</xdr:colOff>
          <xdr:row>3</xdr:row>
          <xdr:rowOff>371475</xdr:rowOff>
        </xdr:to>
        <xdr:sp macro="" textlink="">
          <xdr:nvSpPr>
            <xdr:cNvPr id="3088" name="Spinner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8</xdr:row>
          <xdr:rowOff>9525</xdr:rowOff>
        </xdr:from>
        <xdr:to>
          <xdr:col>8</xdr:col>
          <xdr:colOff>304800</xdr:colOff>
          <xdr:row>8</xdr:row>
          <xdr:rowOff>371475</xdr:rowOff>
        </xdr:to>
        <xdr:sp macro="" textlink="">
          <xdr:nvSpPr>
            <xdr:cNvPr id="3089" name="Spinner 17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3</xdr:row>
      <xdr:rowOff>1</xdr:rowOff>
    </xdr:from>
    <xdr:to>
      <xdr:col>23</xdr:col>
      <xdr:colOff>28575</xdr:colOff>
      <xdr:row>10</xdr:row>
      <xdr:rowOff>0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-1" r="4616" b="16739"/>
        <a:stretch/>
      </xdr:blipFill>
      <xdr:spPr>
        <a:xfrm>
          <a:off x="7153275" y="1047751"/>
          <a:ext cx="4600575" cy="266699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7</xdr:row>
          <xdr:rowOff>9525</xdr:rowOff>
        </xdr:from>
        <xdr:to>
          <xdr:col>3</xdr:col>
          <xdr:colOff>304800</xdr:colOff>
          <xdr:row>7</xdr:row>
          <xdr:rowOff>371475</xdr:rowOff>
        </xdr:to>
        <xdr:sp macro="" textlink="">
          <xdr:nvSpPr>
            <xdr:cNvPr id="9217" name="Spinner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5</xdr:row>
          <xdr:rowOff>9525</xdr:rowOff>
        </xdr:from>
        <xdr:to>
          <xdr:col>3</xdr:col>
          <xdr:colOff>304800</xdr:colOff>
          <xdr:row>5</xdr:row>
          <xdr:rowOff>371475</xdr:rowOff>
        </xdr:to>
        <xdr:sp macro="" textlink="">
          <xdr:nvSpPr>
            <xdr:cNvPr id="9218" name="Spinner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4</xdr:row>
          <xdr:rowOff>9525</xdr:rowOff>
        </xdr:from>
        <xdr:to>
          <xdr:col>3</xdr:col>
          <xdr:colOff>304800</xdr:colOff>
          <xdr:row>4</xdr:row>
          <xdr:rowOff>371475</xdr:rowOff>
        </xdr:to>
        <xdr:sp macro="" textlink="">
          <xdr:nvSpPr>
            <xdr:cNvPr id="9219" name="Spinner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</xdr:row>
          <xdr:rowOff>9525</xdr:rowOff>
        </xdr:from>
        <xdr:to>
          <xdr:col>3</xdr:col>
          <xdr:colOff>304800</xdr:colOff>
          <xdr:row>3</xdr:row>
          <xdr:rowOff>371475</xdr:rowOff>
        </xdr:to>
        <xdr:sp macro="" textlink="">
          <xdr:nvSpPr>
            <xdr:cNvPr id="9220" name="Spinner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9</xdr:col>
      <xdr:colOff>123825</xdr:colOff>
      <xdr:row>1</xdr:row>
      <xdr:rowOff>38100</xdr:rowOff>
    </xdr:from>
    <xdr:ext cx="1150545" cy="648000"/>
    <xdr:pic>
      <xdr:nvPicPr>
        <xdr:cNvPr id="7" name="Grafik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5619750" y="200025"/>
          <a:ext cx="1150545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17</xdr:col>
      <xdr:colOff>95249</xdr:colOff>
      <xdr:row>3</xdr:row>
      <xdr:rowOff>57151</xdr:rowOff>
    </xdr:from>
    <xdr:to>
      <xdr:col>22</xdr:col>
      <xdr:colOff>114299</xdr:colOff>
      <xdr:row>5</xdr:row>
      <xdr:rowOff>123825</xdr:rowOff>
    </xdr:to>
    <xdr:sp macro="" textlink="">
      <xdr:nvSpPr>
        <xdr:cNvPr id="8" name="Textfeld 7"/>
        <xdr:cNvSpPr txBox="1"/>
      </xdr:nvSpPr>
      <xdr:spPr>
        <a:xfrm>
          <a:off x="7248524" y="1104901"/>
          <a:ext cx="3829050" cy="828674"/>
        </a:xfrm>
        <a:prstGeom prst="rect">
          <a:avLst/>
        </a:prstGeom>
        <a:gradFill flip="none" rotWithShape="1">
          <a:gsLst>
            <a:gs pos="0">
              <a:schemeClr val="bg1"/>
            </a:gs>
            <a:gs pos="93000">
              <a:schemeClr val="bg1">
                <a:alpha val="0"/>
              </a:schemeClr>
            </a:gs>
            <a:gs pos="100000">
              <a:schemeClr val="bg1">
                <a:alpha val="0"/>
              </a:schemeClr>
            </a:gs>
          </a:gsLst>
          <a:lin ang="0" scaled="0"/>
          <a:tileRect/>
        </a:gra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1. Besatzabzug</a:t>
          </a:r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nach Probereinigung im Verhältnis 1 : 1! </a:t>
          </a:r>
          <a:endParaRPr lang="de-DE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DE" sz="4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2. Feuchtigkeitsbestimmung</a:t>
          </a:r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erst nach Reinigung der Probe!</a:t>
          </a:r>
          <a:endParaRPr lang="de-DE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DE" sz="4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3. Basis für</a:t>
          </a:r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die Berechnung des Trocknungsschwundabzugs</a:t>
          </a:r>
        </a:p>
        <a:p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   ist das Nettogewicht der Reinigung!</a:t>
          </a:r>
          <a:endParaRPr lang="de-DE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171450</xdr:colOff>
      <xdr:row>8</xdr:row>
      <xdr:rowOff>371475</xdr:rowOff>
    </xdr:from>
    <xdr:to>
      <xdr:col>23</xdr:col>
      <xdr:colOff>16650</xdr:colOff>
      <xdr:row>9</xdr:row>
      <xdr:rowOff>361950</xdr:rowOff>
    </xdr:to>
    <xdr:grpSp>
      <xdr:nvGrpSpPr>
        <xdr:cNvPr id="9" name="Gruppieren 8"/>
        <xdr:cNvGrpSpPr/>
      </xdr:nvGrpSpPr>
      <xdr:grpSpPr>
        <a:xfrm>
          <a:off x="9610725" y="3324225"/>
          <a:ext cx="2131200" cy="371475"/>
          <a:chOff x="314325" y="6353174"/>
          <a:chExt cx="2143125" cy="381000"/>
        </a:xfrm>
      </xdr:grpSpPr>
      <xdr:sp macro="" textlink="">
        <xdr:nvSpPr>
          <xdr:cNvPr id="10" name="Richtungspfeil 9"/>
          <xdr:cNvSpPr/>
        </xdr:nvSpPr>
        <xdr:spPr>
          <a:xfrm>
            <a:off x="314327" y="6353174"/>
            <a:ext cx="2143123" cy="381000"/>
          </a:xfrm>
          <a:prstGeom prst="homePlat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</xdr:sp>
      <xdr:sp macro="" textlink="">
        <xdr:nvSpPr>
          <xdr:cNvPr id="11" name="Richtungspfeil 4"/>
          <xdr:cNvSpPr/>
        </xdr:nvSpPr>
        <xdr:spPr>
          <a:xfrm>
            <a:off x="314325" y="6353174"/>
            <a:ext cx="1944000" cy="381000"/>
          </a:xfrm>
          <a:prstGeom prst="rect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spcFirstLastPara="0" vert="horz" wrap="square" lIns="96012" tIns="48006" rIns="24003" bIns="48006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Mehr AGRAR-TOOLS</a:t>
            </a:r>
            <a:r>
              <a:rPr lang="de-DE" sz="1100" b="1" kern="1200" baseline="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auf Youtube</a:t>
            </a:r>
            <a:endParaRPr lang="de-DE" sz="1100" b="1" kern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17</xdr:col>
      <xdr:colOff>0</xdr:colOff>
      <xdr:row>8</xdr:row>
      <xdr:rowOff>371475</xdr:rowOff>
    </xdr:from>
    <xdr:to>
      <xdr:col>19</xdr:col>
      <xdr:colOff>608400</xdr:colOff>
      <xdr:row>9</xdr:row>
      <xdr:rowOff>371475</xdr:rowOff>
    </xdr:to>
    <xdr:grpSp>
      <xdr:nvGrpSpPr>
        <xdr:cNvPr id="12" name="Gruppieren 11"/>
        <xdr:cNvGrpSpPr/>
      </xdr:nvGrpSpPr>
      <xdr:grpSpPr>
        <a:xfrm>
          <a:off x="7153275" y="3324225"/>
          <a:ext cx="2132400" cy="381000"/>
          <a:chOff x="314326" y="5781675"/>
          <a:chExt cx="2143124" cy="381000"/>
        </a:xfrm>
      </xdr:grpSpPr>
      <xdr:sp macro="" textlink="">
        <xdr:nvSpPr>
          <xdr:cNvPr id="13" name="Richtungspfeil 12"/>
          <xdr:cNvSpPr/>
        </xdr:nvSpPr>
        <xdr:spPr>
          <a:xfrm>
            <a:off x="314327" y="5781675"/>
            <a:ext cx="2143123" cy="381000"/>
          </a:xfrm>
          <a:prstGeom prst="homePlat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</xdr:sp>
      <xdr:sp macro="" textlink="">
        <xdr:nvSpPr>
          <xdr:cNvPr id="14" name="Richtungspfeil 4"/>
          <xdr:cNvSpPr/>
        </xdr:nvSpPr>
        <xdr:spPr>
          <a:xfrm>
            <a:off x="314326" y="5781675"/>
            <a:ext cx="1944000" cy="381000"/>
          </a:xfrm>
          <a:prstGeom prst="rect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spcFirstLastPara="0" vert="horz" wrap="square" lIns="96012" tIns="48006" rIns="24003" bIns="48006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Mehr AGRAR-TOOLS</a:t>
            </a:r>
            <a:r>
              <a:rPr lang="de-DE" sz="1100" b="1" kern="1200" baseline="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auf der Homepage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7</xdr:row>
          <xdr:rowOff>9525</xdr:rowOff>
        </xdr:from>
        <xdr:to>
          <xdr:col>8</xdr:col>
          <xdr:colOff>304800</xdr:colOff>
          <xdr:row>7</xdr:row>
          <xdr:rowOff>371475</xdr:rowOff>
        </xdr:to>
        <xdr:sp macro="" textlink="">
          <xdr:nvSpPr>
            <xdr:cNvPr id="9222" name="Spinner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5</xdr:row>
          <xdr:rowOff>9525</xdr:rowOff>
        </xdr:from>
        <xdr:to>
          <xdr:col>8</xdr:col>
          <xdr:colOff>304800</xdr:colOff>
          <xdr:row>5</xdr:row>
          <xdr:rowOff>371475</xdr:rowOff>
        </xdr:to>
        <xdr:sp macro="" textlink="">
          <xdr:nvSpPr>
            <xdr:cNvPr id="9223" name="Spinner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4</xdr:row>
          <xdr:rowOff>9525</xdr:rowOff>
        </xdr:from>
        <xdr:to>
          <xdr:col>8</xdr:col>
          <xdr:colOff>304800</xdr:colOff>
          <xdr:row>4</xdr:row>
          <xdr:rowOff>371475</xdr:rowOff>
        </xdr:to>
        <xdr:sp macro="" textlink="">
          <xdr:nvSpPr>
            <xdr:cNvPr id="9224" name="Spinner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3</xdr:row>
          <xdr:rowOff>9525</xdr:rowOff>
        </xdr:from>
        <xdr:to>
          <xdr:col>8</xdr:col>
          <xdr:colOff>304800</xdr:colOff>
          <xdr:row>3</xdr:row>
          <xdr:rowOff>371475</xdr:rowOff>
        </xdr:to>
        <xdr:sp macro="" textlink="">
          <xdr:nvSpPr>
            <xdr:cNvPr id="9225" name="Spinner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</xdr:colOff>
      <xdr:row>3</xdr:row>
      <xdr:rowOff>1</xdr:rowOff>
    </xdr:from>
    <xdr:to>
      <xdr:col>23</xdr:col>
      <xdr:colOff>1</xdr:colOff>
      <xdr:row>11</xdr:row>
      <xdr:rowOff>1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6321" b="5962"/>
        <a:stretch/>
      </xdr:blipFill>
      <xdr:spPr>
        <a:xfrm>
          <a:off x="7153276" y="1047751"/>
          <a:ext cx="4572000" cy="3048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7</xdr:row>
          <xdr:rowOff>9525</xdr:rowOff>
        </xdr:from>
        <xdr:to>
          <xdr:col>3</xdr:col>
          <xdr:colOff>304800</xdr:colOff>
          <xdr:row>7</xdr:row>
          <xdr:rowOff>371475</xdr:rowOff>
        </xdr:to>
        <xdr:sp macro="" textlink="">
          <xdr:nvSpPr>
            <xdr:cNvPr id="5121" name="Spinner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5</xdr:row>
          <xdr:rowOff>9525</xdr:rowOff>
        </xdr:from>
        <xdr:to>
          <xdr:col>3</xdr:col>
          <xdr:colOff>304800</xdr:colOff>
          <xdr:row>5</xdr:row>
          <xdr:rowOff>371475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4</xdr:row>
          <xdr:rowOff>9525</xdr:rowOff>
        </xdr:from>
        <xdr:to>
          <xdr:col>3</xdr:col>
          <xdr:colOff>304800</xdr:colOff>
          <xdr:row>4</xdr:row>
          <xdr:rowOff>371475</xdr:rowOff>
        </xdr:to>
        <xdr:sp macro="" textlink="">
          <xdr:nvSpPr>
            <xdr:cNvPr id="5123" name="Spinner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</xdr:row>
          <xdr:rowOff>9525</xdr:rowOff>
        </xdr:from>
        <xdr:to>
          <xdr:col>3</xdr:col>
          <xdr:colOff>304800</xdr:colOff>
          <xdr:row>3</xdr:row>
          <xdr:rowOff>371475</xdr:rowOff>
        </xdr:to>
        <xdr:sp macro="" textlink="">
          <xdr:nvSpPr>
            <xdr:cNvPr id="5124" name="Spinner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9</xdr:col>
      <xdr:colOff>123825</xdr:colOff>
      <xdr:row>1</xdr:row>
      <xdr:rowOff>38100</xdr:rowOff>
    </xdr:from>
    <xdr:ext cx="1150545" cy="648000"/>
    <xdr:pic>
      <xdr:nvPicPr>
        <xdr:cNvPr id="7" name="Grafik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5619750" y="200025"/>
          <a:ext cx="1150545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17</xdr:col>
      <xdr:colOff>95249</xdr:colOff>
      <xdr:row>3</xdr:row>
      <xdr:rowOff>57151</xdr:rowOff>
    </xdr:from>
    <xdr:to>
      <xdr:col>22</xdr:col>
      <xdr:colOff>114299</xdr:colOff>
      <xdr:row>5</xdr:row>
      <xdr:rowOff>123825</xdr:rowOff>
    </xdr:to>
    <xdr:sp macro="" textlink="">
      <xdr:nvSpPr>
        <xdr:cNvPr id="8" name="Textfeld 7"/>
        <xdr:cNvSpPr txBox="1"/>
      </xdr:nvSpPr>
      <xdr:spPr>
        <a:xfrm>
          <a:off x="7248524" y="1104901"/>
          <a:ext cx="3829050" cy="828674"/>
        </a:xfrm>
        <a:prstGeom prst="rect">
          <a:avLst/>
        </a:prstGeom>
        <a:gradFill flip="none" rotWithShape="1">
          <a:gsLst>
            <a:gs pos="0">
              <a:schemeClr val="bg1"/>
            </a:gs>
            <a:gs pos="93000">
              <a:schemeClr val="bg1">
                <a:alpha val="0"/>
              </a:schemeClr>
            </a:gs>
            <a:gs pos="100000">
              <a:schemeClr val="bg1">
                <a:alpha val="0"/>
              </a:schemeClr>
            </a:gs>
          </a:gsLst>
          <a:lin ang="0" scaled="0"/>
          <a:tileRect/>
        </a:gra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1. Besatzabzug</a:t>
          </a:r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nach Probereinigung im Verhältnis 1 : 1! </a:t>
          </a:r>
          <a:endParaRPr lang="de-DE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DE" sz="4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2. Feuchtigkeitsbestimmung</a:t>
          </a:r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erst nach Reinigung der Probe!</a:t>
          </a:r>
          <a:endParaRPr lang="de-DE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DE" sz="4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3. Basis für</a:t>
          </a:r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die Berechnung des Trocknungsschwundabzugs</a:t>
          </a:r>
        </a:p>
        <a:p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   ist das Nettogewicht der Reinigung!</a:t>
          </a:r>
          <a:endParaRPr lang="de-DE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154800</xdr:colOff>
      <xdr:row>10</xdr:row>
      <xdr:rowOff>0</xdr:rowOff>
    </xdr:from>
    <xdr:to>
      <xdr:col>23</xdr:col>
      <xdr:colOff>0</xdr:colOff>
      <xdr:row>10</xdr:row>
      <xdr:rowOff>371475</xdr:rowOff>
    </xdr:to>
    <xdr:grpSp>
      <xdr:nvGrpSpPr>
        <xdr:cNvPr id="9" name="Gruppieren 8"/>
        <xdr:cNvGrpSpPr/>
      </xdr:nvGrpSpPr>
      <xdr:grpSpPr>
        <a:xfrm>
          <a:off x="9594075" y="3714750"/>
          <a:ext cx="2131200" cy="371475"/>
          <a:chOff x="314325" y="6353174"/>
          <a:chExt cx="2143125" cy="381000"/>
        </a:xfrm>
      </xdr:grpSpPr>
      <xdr:sp macro="" textlink="">
        <xdr:nvSpPr>
          <xdr:cNvPr id="10" name="Richtungspfeil 9"/>
          <xdr:cNvSpPr/>
        </xdr:nvSpPr>
        <xdr:spPr>
          <a:xfrm>
            <a:off x="314327" y="6353174"/>
            <a:ext cx="2143123" cy="381000"/>
          </a:xfrm>
          <a:prstGeom prst="homePlat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</xdr:sp>
      <xdr:sp macro="" textlink="">
        <xdr:nvSpPr>
          <xdr:cNvPr id="11" name="Richtungspfeil 4"/>
          <xdr:cNvSpPr/>
        </xdr:nvSpPr>
        <xdr:spPr>
          <a:xfrm>
            <a:off x="314325" y="6353174"/>
            <a:ext cx="1944000" cy="381000"/>
          </a:xfrm>
          <a:prstGeom prst="rect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spcFirstLastPara="0" vert="horz" wrap="square" lIns="96012" tIns="48006" rIns="24003" bIns="48006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Mehr AGRAR-TOOLS</a:t>
            </a:r>
            <a:r>
              <a:rPr lang="de-DE" sz="1100" b="1" kern="1200" baseline="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auf Youtube</a:t>
            </a:r>
            <a:endParaRPr lang="de-DE" sz="1100" b="1" kern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17</xdr:col>
      <xdr:colOff>0</xdr:colOff>
      <xdr:row>10</xdr:row>
      <xdr:rowOff>0</xdr:rowOff>
    </xdr:from>
    <xdr:to>
      <xdr:col>19</xdr:col>
      <xdr:colOff>608400</xdr:colOff>
      <xdr:row>11</xdr:row>
      <xdr:rowOff>0</xdr:rowOff>
    </xdr:to>
    <xdr:grpSp>
      <xdr:nvGrpSpPr>
        <xdr:cNvPr id="12" name="Gruppieren 11"/>
        <xdr:cNvGrpSpPr/>
      </xdr:nvGrpSpPr>
      <xdr:grpSpPr>
        <a:xfrm>
          <a:off x="7153275" y="3714750"/>
          <a:ext cx="2132400" cy="381000"/>
          <a:chOff x="314326" y="5781675"/>
          <a:chExt cx="2143124" cy="381000"/>
        </a:xfrm>
      </xdr:grpSpPr>
      <xdr:sp macro="" textlink="">
        <xdr:nvSpPr>
          <xdr:cNvPr id="13" name="Richtungspfeil 12"/>
          <xdr:cNvSpPr/>
        </xdr:nvSpPr>
        <xdr:spPr>
          <a:xfrm>
            <a:off x="314327" y="5781675"/>
            <a:ext cx="2143123" cy="381000"/>
          </a:xfrm>
          <a:prstGeom prst="homePlat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</xdr:sp>
      <xdr:sp macro="" textlink="">
        <xdr:nvSpPr>
          <xdr:cNvPr id="14" name="Richtungspfeil 4"/>
          <xdr:cNvSpPr/>
        </xdr:nvSpPr>
        <xdr:spPr>
          <a:xfrm>
            <a:off x="314326" y="5781675"/>
            <a:ext cx="1944000" cy="381000"/>
          </a:xfrm>
          <a:prstGeom prst="rect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spcFirstLastPara="0" vert="horz" wrap="square" lIns="96012" tIns="48006" rIns="24003" bIns="48006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Mehr AGRAR-TOOLS</a:t>
            </a:r>
            <a:r>
              <a:rPr lang="de-DE" sz="1100" b="1" kern="1200" baseline="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auf der Homepage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8</xdr:row>
          <xdr:rowOff>9525</xdr:rowOff>
        </xdr:from>
        <xdr:to>
          <xdr:col>3</xdr:col>
          <xdr:colOff>304800</xdr:colOff>
          <xdr:row>8</xdr:row>
          <xdr:rowOff>371475</xdr:rowOff>
        </xdr:to>
        <xdr:sp macro="" textlink="">
          <xdr:nvSpPr>
            <xdr:cNvPr id="5125" name="Spinner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7</xdr:row>
          <xdr:rowOff>9525</xdr:rowOff>
        </xdr:from>
        <xdr:to>
          <xdr:col>8</xdr:col>
          <xdr:colOff>304800</xdr:colOff>
          <xdr:row>7</xdr:row>
          <xdr:rowOff>371475</xdr:rowOff>
        </xdr:to>
        <xdr:sp macro="" textlink="">
          <xdr:nvSpPr>
            <xdr:cNvPr id="5126" name="Spinner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5</xdr:row>
          <xdr:rowOff>9525</xdr:rowOff>
        </xdr:from>
        <xdr:to>
          <xdr:col>8</xdr:col>
          <xdr:colOff>304800</xdr:colOff>
          <xdr:row>5</xdr:row>
          <xdr:rowOff>371475</xdr:rowOff>
        </xdr:to>
        <xdr:sp macro="" textlink="">
          <xdr:nvSpPr>
            <xdr:cNvPr id="5127" name="Spinner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4</xdr:row>
          <xdr:rowOff>9525</xdr:rowOff>
        </xdr:from>
        <xdr:to>
          <xdr:col>8</xdr:col>
          <xdr:colOff>304800</xdr:colOff>
          <xdr:row>4</xdr:row>
          <xdr:rowOff>371475</xdr:rowOff>
        </xdr:to>
        <xdr:sp macro="" textlink="">
          <xdr:nvSpPr>
            <xdr:cNvPr id="5128" name="Spinner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3</xdr:row>
          <xdr:rowOff>9525</xdr:rowOff>
        </xdr:from>
        <xdr:to>
          <xdr:col>8</xdr:col>
          <xdr:colOff>304800</xdr:colOff>
          <xdr:row>3</xdr:row>
          <xdr:rowOff>371475</xdr:rowOff>
        </xdr:to>
        <xdr:sp macro="" textlink="">
          <xdr:nvSpPr>
            <xdr:cNvPr id="5129" name="Spinner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8</xdr:row>
          <xdr:rowOff>9525</xdr:rowOff>
        </xdr:from>
        <xdr:to>
          <xdr:col>8</xdr:col>
          <xdr:colOff>304800</xdr:colOff>
          <xdr:row>8</xdr:row>
          <xdr:rowOff>371475</xdr:rowOff>
        </xdr:to>
        <xdr:sp macro="" textlink="">
          <xdr:nvSpPr>
            <xdr:cNvPr id="5130" name="Spinner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3</xdr:row>
      <xdr:rowOff>1</xdr:rowOff>
    </xdr:from>
    <xdr:to>
      <xdr:col>23</xdr:col>
      <xdr:colOff>28575</xdr:colOff>
      <xdr:row>10</xdr:row>
      <xdr:rowOff>0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-1" r="4616" b="16739"/>
        <a:stretch/>
      </xdr:blipFill>
      <xdr:spPr>
        <a:xfrm>
          <a:off x="7153275" y="1047751"/>
          <a:ext cx="4600575" cy="266699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7</xdr:row>
          <xdr:rowOff>9525</xdr:rowOff>
        </xdr:from>
        <xdr:to>
          <xdr:col>3</xdr:col>
          <xdr:colOff>304800</xdr:colOff>
          <xdr:row>7</xdr:row>
          <xdr:rowOff>371475</xdr:rowOff>
        </xdr:to>
        <xdr:sp macro="" textlink="">
          <xdr:nvSpPr>
            <xdr:cNvPr id="10241" name="Spinner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5</xdr:row>
          <xdr:rowOff>9525</xdr:rowOff>
        </xdr:from>
        <xdr:to>
          <xdr:col>3</xdr:col>
          <xdr:colOff>304800</xdr:colOff>
          <xdr:row>5</xdr:row>
          <xdr:rowOff>371475</xdr:rowOff>
        </xdr:to>
        <xdr:sp macro="" textlink="">
          <xdr:nvSpPr>
            <xdr:cNvPr id="10242" name="Spinner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4</xdr:row>
          <xdr:rowOff>9525</xdr:rowOff>
        </xdr:from>
        <xdr:to>
          <xdr:col>3</xdr:col>
          <xdr:colOff>304800</xdr:colOff>
          <xdr:row>4</xdr:row>
          <xdr:rowOff>371475</xdr:rowOff>
        </xdr:to>
        <xdr:sp macro="" textlink="">
          <xdr:nvSpPr>
            <xdr:cNvPr id="10243" name="Spinner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</xdr:row>
          <xdr:rowOff>9525</xdr:rowOff>
        </xdr:from>
        <xdr:to>
          <xdr:col>3</xdr:col>
          <xdr:colOff>304800</xdr:colOff>
          <xdr:row>3</xdr:row>
          <xdr:rowOff>371475</xdr:rowOff>
        </xdr:to>
        <xdr:sp macro="" textlink="">
          <xdr:nvSpPr>
            <xdr:cNvPr id="10244" name="Spinner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9</xdr:col>
      <xdr:colOff>123825</xdr:colOff>
      <xdr:row>1</xdr:row>
      <xdr:rowOff>38100</xdr:rowOff>
    </xdr:from>
    <xdr:ext cx="1150545" cy="648000"/>
    <xdr:pic>
      <xdr:nvPicPr>
        <xdr:cNvPr id="7" name="Grafik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5619750" y="200025"/>
          <a:ext cx="1150545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17</xdr:col>
      <xdr:colOff>95249</xdr:colOff>
      <xdr:row>3</xdr:row>
      <xdr:rowOff>57151</xdr:rowOff>
    </xdr:from>
    <xdr:to>
      <xdr:col>22</xdr:col>
      <xdr:colOff>114299</xdr:colOff>
      <xdr:row>5</xdr:row>
      <xdr:rowOff>123825</xdr:rowOff>
    </xdr:to>
    <xdr:sp macro="" textlink="">
      <xdr:nvSpPr>
        <xdr:cNvPr id="8" name="Textfeld 7"/>
        <xdr:cNvSpPr txBox="1"/>
      </xdr:nvSpPr>
      <xdr:spPr>
        <a:xfrm>
          <a:off x="7248524" y="1104901"/>
          <a:ext cx="3829050" cy="828674"/>
        </a:xfrm>
        <a:prstGeom prst="rect">
          <a:avLst/>
        </a:prstGeom>
        <a:gradFill flip="none" rotWithShape="1">
          <a:gsLst>
            <a:gs pos="0">
              <a:schemeClr val="bg1"/>
            </a:gs>
            <a:gs pos="93000">
              <a:schemeClr val="bg1">
                <a:alpha val="0"/>
              </a:schemeClr>
            </a:gs>
            <a:gs pos="100000">
              <a:schemeClr val="bg1">
                <a:alpha val="0"/>
              </a:schemeClr>
            </a:gs>
          </a:gsLst>
          <a:lin ang="0" scaled="0"/>
          <a:tileRect/>
        </a:gra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1. Besatzabzug</a:t>
          </a:r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nach Probereinigung im Verhältnis 1 : 1! </a:t>
          </a:r>
          <a:endParaRPr lang="de-DE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DE" sz="4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2. Feuchtigkeitsbestimmung</a:t>
          </a:r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erst nach Reinigung der Probe!</a:t>
          </a:r>
          <a:endParaRPr lang="de-DE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DE" sz="4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3. Basis für</a:t>
          </a:r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die Berechnung des Trocknungsschwundabzugs</a:t>
          </a:r>
        </a:p>
        <a:p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   ist das Nettogewicht der Reinigung!</a:t>
          </a:r>
          <a:endParaRPr lang="de-DE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171450</xdr:colOff>
      <xdr:row>8</xdr:row>
      <xdr:rowOff>371475</xdr:rowOff>
    </xdr:from>
    <xdr:to>
      <xdr:col>23</xdr:col>
      <xdr:colOff>16650</xdr:colOff>
      <xdr:row>9</xdr:row>
      <xdr:rowOff>361950</xdr:rowOff>
    </xdr:to>
    <xdr:grpSp>
      <xdr:nvGrpSpPr>
        <xdr:cNvPr id="9" name="Gruppieren 8"/>
        <xdr:cNvGrpSpPr/>
      </xdr:nvGrpSpPr>
      <xdr:grpSpPr>
        <a:xfrm>
          <a:off x="9610725" y="3324225"/>
          <a:ext cx="2131200" cy="371475"/>
          <a:chOff x="314325" y="6353174"/>
          <a:chExt cx="2143125" cy="381000"/>
        </a:xfrm>
      </xdr:grpSpPr>
      <xdr:sp macro="" textlink="">
        <xdr:nvSpPr>
          <xdr:cNvPr id="10" name="Richtungspfeil 9"/>
          <xdr:cNvSpPr/>
        </xdr:nvSpPr>
        <xdr:spPr>
          <a:xfrm>
            <a:off x="314327" y="6353174"/>
            <a:ext cx="2143123" cy="381000"/>
          </a:xfrm>
          <a:prstGeom prst="homePlat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</xdr:sp>
      <xdr:sp macro="" textlink="">
        <xdr:nvSpPr>
          <xdr:cNvPr id="11" name="Richtungspfeil 4"/>
          <xdr:cNvSpPr/>
        </xdr:nvSpPr>
        <xdr:spPr>
          <a:xfrm>
            <a:off x="314325" y="6353174"/>
            <a:ext cx="1944000" cy="381000"/>
          </a:xfrm>
          <a:prstGeom prst="rect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spcFirstLastPara="0" vert="horz" wrap="square" lIns="96012" tIns="48006" rIns="24003" bIns="48006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Mehr AGRAR-TOOLS</a:t>
            </a:r>
            <a:r>
              <a:rPr lang="de-DE" sz="1100" b="1" kern="1200" baseline="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auf Youtube</a:t>
            </a:r>
            <a:endParaRPr lang="de-DE" sz="1100" b="1" kern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17</xdr:col>
      <xdr:colOff>0</xdr:colOff>
      <xdr:row>8</xdr:row>
      <xdr:rowOff>371475</xdr:rowOff>
    </xdr:from>
    <xdr:to>
      <xdr:col>19</xdr:col>
      <xdr:colOff>608400</xdr:colOff>
      <xdr:row>9</xdr:row>
      <xdr:rowOff>371475</xdr:rowOff>
    </xdr:to>
    <xdr:grpSp>
      <xdr:nvGrpSpPr>
        <xdr:cNvPr id="12" name="Gruppieren 11"/>
        <xdr:cNvGrpSpPr/>
      </xdr:nvGrpSpPr>
      <xdr:grpSpPr>
        <a:xfrm>
          <a:off x="7153275" y="3324225"/>
          <a:ext cx="2132400" cy="381000"/>
          <a:chOff x="314326" y="5781675"/>
          <a:chExt cx="2143124" cy="381000"/>
        </a:xfrm>
      </xdr:grpSpPr>
      <xdr:sp macro="" textlink="">
        <xdr:nvSpPr>
          <xdr:cNvPr id="13" name="Richtungspfeil 12"/>
          <xdr:cNvSpPr/>
        </xdr:nvSpPr>
        <xdr:spPr>
          <a:xfrm>
            <a:off x="314327" y="5781675"/>
            <a:ext cx="2143123" cy="381000"/>
          </a:xfrm>
          <a:prstGeom prst="homePlat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</xdr:sp>
      <xdr:sp macro="" textlink="">
        <xdr:nvSpPr>
          <xdr:cNvPr id="14" name="Richtungspfeil 4"/>
          <xdr:cNvSpPr/>
        </xdr:nvSpPr>
        <xdr:spPr>
          <a:xfrm>
            <a:off x="314326" y="5781675"/>
            <a:ext cx="1944000" cy="381000"/>
          </a:xfrm>
          <a:prstGeom prst="rect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spcFirstLastPara="0" vert="horz" wrap="square" lIns="96012" tIns="48006" rIns="24003" bIns="48006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Mehr AGRAR-TOOLS</a:t>
            </a:r>
            <a:r>
              <a:rPr lang="de-DE" sz="1100" b="1" kern="1200" baseline="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auf der Homepage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7</xdr:row>
          <xdr:rowOff>9525</xdr:rowOff>
        </xdr:from>
        <xdr:to>
          <xdr:col>8</xdr:col>
          <xdr:colOff>304800</xdr:colOff>
          <xdr:row>7</xdr:row>
          <xdr:rowOff>371475</xdr:rowOff>
        </xdr:to>
        <xdr:sp macro="" textlink="">
          <xdr:nvSpPr>
            <xdr:cNvPr id="10245" name="Spinner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5</xdr:row>
          <xdr:rowOff>9525</xdr:rowOff>
        </xdr:from>
        <xdr:to>
          <xdr:col>8</xdr:col>
          <xdr:colOff>304800</xdr:colOff>
          <xdr:row>5</xdr:row>
          <xdr:rowOff>371475</xdr:rowOff>
        </xdr:to>
        <xdr:sp macro="" textlink="">
          <xdr:nvSpPr>
            <xdr:cNvPr id="10246" name="Spinner 6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4</xdr:row>
          <xdr:rowOff>9525</xdr:rowOff>
        </xdr:from>
        <xdr:to>
          <xdr:col>8</xdr:col>
          <xdr:colOff>304800</xdr:colOff>
          <xdr:row>4</xdr:row>
          <xdr:rowOff>371475</xdr:rowOff>
        </xdr:to>
        <xdr:sp macro="" textlink="">
          <xdr:nvSpPr>
            <xdr:cNvPr id="10247" name="Spinner 7" hidden="1">
              <a:extLst>
                <a:ext uri="{63B3BB69-23CF-44E3-9099-C40C66FF867C}">
                  <a14:compatExt spid="_x0000_s10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3</xdr:row>
          <xdr:rowOff>9525</xdr:rowOff>
        </xdr:from>
        <xdr:to>
          <xdr:col>8</xdr:col>
          <xdr:colOff>304800</xdr:colOff>
          <xdr:row>3</xdr:row>
          <xdr:rowOff>371475</xdr:rowOff>
        </xdr:to>
        <xdr:sp macro="" textlink="">
          <xdr:nvSpPr>
            <xdr:cNvPr id="10248" name="Spinner 8" hidden="1">
              <a:extLst>
                <a:ext uri="{63B3BB69-23CF-44E3-9099-C40C66FF867C}">
                  <a14:compatExt spid="_x0000_s10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</xdr:colOff>
      <xdr:row>3</xdr:row>
      <xdr:rowOff>1</xdr:rowOff>
    </xdr:from>
    <xdr:to>
      <xdr:col>23</xdr:col>
      <xdr:colOff>1</xdr:colOff>
      <xdr:row>11</xdr:row>
      <xdr:rowOff>1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6321" b="5962"/>
        <a:stretch/>
      </xdr:blipFill>
      <xdr:spPr>
        <a:xfrm>
          <a:off x="7153276" y="1047751"/>
          <a:ext cx="4572000" cy="3048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7</xdr:row>
          <xdr:rowOff>9525</xdr:rowOff>
        </xdr:from>
        <xdr:to>
          <xdr:col>3</xdr:col>
          <xdr:colOff>304800</xdr:colOff>
          <xdr:row>7</xdr:row>
          <xdr:rowOff>371475</xdr:rowOff>
        </xdr:to>
        <xdr:sp macro="" textlink="">
          <xdr:nvSpPr>
            <xdr:cNvPr id="8193" name="Spinner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5</xdr:row>
          <xdr:rowOff>9525</xdr:rowOff>
        </xdr:from>
        <xdr:to>
          <xdr:col>3</xdr:col>
          <xdr:colOff>304800</xdr:colOff>
          <xdr:row>5</xdr:row>
          <xdr:rowOff>371475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4</xdr:row>
          <xdr:rowOff>9525</xdr:rowOff>
        </xdr:from>
        <xdr:to>
          <xdr:col>3</xdr:col>
          <xdr:colOff>304800</xdr:colOff>
          <xdr:row>4</xdr:row>
          <xdr:rowOff>371475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</xdr:row>
          <xdr:rowOff>9525</xdr:rowOff>
        </xdr:from>
        <xdr:to>
          <xdr:col>3</xdr:col>
          <xdr:colOff>304800</xdr:colOff>
          <xdr:row>3</xdr:row>
          <xdr:rowOff>371475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9</xdr:col>
      <xdr:colOff>123825</xdr:colOff>
      <xdr:row>1</xdr:row>
      <xdr:rowOff>38100</xdr:rowOff>
    </xdr:from>
    <xdr:ext cx="1150545" cy="648000"/>
    <xdr:pic>
      <xdr:nvPicPr>
        <xdr:cNvPr id="7" name="Grafik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5619750" y="200025"/>
          <a:ext cx="1150545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17</xdr:col>
      <xdr:colOff>95249</xdr:colOff>
      <xdr:row>3</xdr:row>
      <xdr:rowOff>57151</xdr:rowOff>
    </xdr:from>
    <xdr:to>
      <xdr:col>22</xdr:col>
      <xdr:colOff>114299</xdr:colOff>
      <xdr:row>5</xdr:row>
      <xdr:rowOff>123825</xdr:rowOff>
    </xdr:to>
    <xdr:sp macro="" textlink="">
      <xdr:nvSpPr>
        <xdr:cNvPr id="8" name="Textfeld 7"/>
        <xdr:cNvSpPr txBox="1"/>
      </xdr:nvSpPr>
      <xdr:spPr>
        <a:xfrm>
          <a:off x="7248524" y="1104901"/>
          <a:ext cx="3829050" cy="828674"/>
        </a:xfrm>
        <a:prstGeom prst="rect">
          <a:avLst/>
        </a:prstGeom>
        <a:gradFill flip="none" rotWithShape="1">
          <a:gsLst>
            <a:gs pos="0">
              <a:schemeClr val="bg1"/>
            </a:gs>
            <a:gs pos="93000">
              <a:schemeClr val="bg1">
                <a:alpha val="0"/>
              </a:schemeClr>
            </a:gs>
            <a:gs pos="100000">
              <a:schemeClr val="bg1">
                <a:alpha val="0"/>
              </a:schemeClr>
            </a:gs>
          </a:gsLst>
          <a:lin ang="0" scaled="0"/>
          <a:tileRect/>
        </a:gra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1. Besatzabzug</a:t>
          </a:r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nach Probereinigung im Verhältnis 1 : 1! </a:t>
          </a:r>
          <a:endParaRPr lang="de-DE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DE" sz="4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2. Feuchtigkeitsbestimmung</a:t>
          </a:r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erst nach Reinigung der Probe!</a:t>
          </a:r>
          <a:endParaRPr lang="de-DE" sz="10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DE" sz="4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3. Basis für</a:t>
          </a:r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die Berechnung des Trocknungsschwundabzugs</a:t>
          </a:r>
        </a:p>
        <a:p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   ist das Nettogewicht der Reinigung!</a:t>
          </a:r>
          <a:endParaRPr lang="de-DE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154800</xdr:colOff>
      <xdr:row>10</xdr:row>
      <xdr:rowOff>9525</xdr:rowOff>
    </xdr:from>
    <xdr:to>
      <xdr:col>23</xdr:col>
      <xdr:colOff>0</xdr:colOff>
      <xdr:row>11</xdr:row>
      <xdr:rowOff>0</xdr:rowOff>
    </xdr:to>
    <xdr:grpSp>
      <xdr:nvGrpSpPr>
        <xdr:cNvPr id="9" name="Gruppieren 8"/>
        <xdr:cNvGrpSpPr/>
      </xdr:nvGrpSpPr>
      <xdr:grpSpPr>
        <a:xfrm>
          <a:off x="9594075" y="3724275"/>
          <a:ext cx="2131200" cy="371475"/>
          <a:chOff x="314325" y="6353174"/>
          <a:chExt cx="2143125" cy="381000"/>
        </a:xfrm>
      </xdr:grpSpPr>
      <xdr:sp macro="" textlink="">
        <xdr:nvSpPr>
          <xdr:cNvPr id="10" name="Richtungspfeil 9"/>
          <xdr:cNvSpPr/>
        </xdr:nvSpPr>
        <xdr:spPr>
          <a:xfrm>
            <a:off x="314327" y="6353174"/>
            <a:ext cx="2143123" cy="381000"/>
          </a:xfrm>
          <a:prstGeom prst="homePlat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</xdr:sp>
      <xdr:sp macro="" textlink="">
        <xdr:nvSpPr>
          <xdr:cNvPr id="11" name="Richtungspfeil 4"/>
          <xdr:cNvSpPr/>
        </xdr:nvSpPr>
        <xdr:spPr>
          <a:xfrm>
            <a:off x="314325" y="6353174"/>
            <a:ext cx="1944000" cy="381000"/>
          </a:xfrm>
          <a:prstGeom prst="rect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spcFirstLastPara="0" vert="horz" wrap="square" lIns="96012" tIns="48006" rIns="24003" bIns="48006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Mehr AGRAR-TOOLS</a:t>
            </a:r>
            <a:r>
              <a:rPr lang="de-DE" sz="1100" b="1" kern="1200" baseline="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auf Youtube</a:t>
            </a:r>
            <a:endParaRPr lang="de-DE" sz="1100" b="1" kern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17</xdr:col>
      <xdr:colOff>0</xdr:colOff>
      <xdr:row>10</xdr:row>
      <xdr:rowOff>0</xdr:rowOff>
    </xdr:from>
    <xdr:to>
      <xdr:col>19</xdr:col>
      <xdr:colOff>608400</xdr:colOff>
      <xdr:row>11</xdr:row>
      <xdr:rowOff>0</xdr:rowOff>
    </xdr:to>
    <xdr:grpSp>
      <xdr:nvGrpSpPr>
        <xdr:cNvPr id="12" name="Gruppieren 11"/>
        <xdr:cNvGrpSpPr/>
      </xdr:nvGrpSpPr>
      <xdr:grpSpPr>
        <a:xfrm>
          <a:off x="7153275" y="3714750"/>
          <a:ext cx="2132400" cy="381000"/>
          <a:chOff x="314326" y="5781675"/>
          <a:chExt cx="2143124" cy="381000"/>
        </a:xfrm>
      </xdr:grpSpPr>
      <xdr:sp macro="" textlink="">
        <xdr:nvSpPr>
          <xdr:cNvPr id="13" name="Richtungspfeil 12"/>
          <xdr:cNvSpPr/>
        </xdr:nvSpPr>
        <xdr:spPr>
          <a:xfrm>
            <a:off x="314327" y="5781675"/>
            <a:ext cx="2143123" cy="381000"/>
          </a:xfrm>
          <a:prstGeom prst="homePlat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</xdr:sp>
      <xdr:sp macro="" textlink="">
        <xdr:nvSpPr>
          <xdr:cNvPr id="14" name="Richtungspfeil 4"/>
          <xdr:cNvSpPr/>
        </xdr:nvSpPr>
        <xdr:spPr>
          <a:xfrm>
            <a:off x="314326" y="5781675"/>
            <a:ext cx="1944000" cy="381000"/>
          </a:xfrm>
          <a:prstGeom prst="rect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spcFirstLastPara="0" vert="horz" wrap="square" lIns="96012" tIns="48006" rIns="24003" bIns="48006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Mehr AGRAR-TOOLS</a:t>
            </a:r>
            <a:r>
              <a:rPr lang="de-DE" sz="1100" b="1" kern="1200" baseline="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auf der Homepage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8</xdr:row>
          <xdr:rowOff>9525</xdr:rowOff>
        </xdr:from>
        <xdr:to>
          <xdr:col>3</xdr:col>
          <xdr:colOff>304800</xdr:colOff>
          <xdr:row>8</xdr:row>
          <xdr:rowOff>371475</xdr:rowOff>
        </xdr:to>
        <xdr:sp macro="" textlink="">
          <xdr:nvSpPr>
            <xdr:cNvPr id="8197" name="Spinner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7</xdr:row>
          <xdr:rowOff>9525</xdr:rowOff>
        </xdr:from>
        <xdr:to>
          <xdr:col>8</xdr:col>
          <xdr:colOff>304800</xdr:colOff>
          <xdr:row>7</xdr:row>
          <xdr:rowOff>371475</xdr:rowOff>
        </xdr:to>
        <xdr:sp macro="" textlink="">
          <xdr:nvSpPr>
            <xdr:cNvPr id="8198" name="Spinner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5</xdr:row>
          <xdr:rowOff>9525</xdr:rowOff>
        </xdr:from>
        <xdr:to>
          <xdr:col>8</xdr:col>
          <xdr:colOff>304800</xdr:colOff>
          <xdr:row>5</xdr:row>
          <xdr:rowOff>371475</xdr:rowOff>
        </xdr:to>
        <xdr:sp macro="" textlink="">
          <xdr:nvSpPr>
            <xdr:cNvPr id="8199" name="Spinner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4</xdr:row>
          <xdr:rowOff>9525</xdr:rowOff>
        </xdr:from>
        <xdr:to>
          <xdr:col>8</xdr:col>
          <xdr:colOff>304800</xdr:colOff>
          <xdr:row>4</xdr:row>
          <xdr:rowOff>371475</xdr:rowOff>
        </xdr:to>
        <xdr:sp macro="" textlink="">
          <xdr:nvSpPr>
            <xdr:cNvPr id="8200" name="Spinner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3</xdr:row>
          <xdr:rowOff>9525</xdr:rowOff>
        </xdr:from>
        <xdr:to>
          <xdr:col>8</xdr:col>
          <xdr:colOff>304800</xdr:colOff>
          <xdr:row>3</xdr:row>
          <xdr:rowOff>371475</xdr:rowOff>
        </xdr:to>
        <xdr:sp macro="" textlink="">
          <xdr:nvSpPr>
            <xdr:cNvPr id="8201" name="Spinner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8</xdr:row>
          <xdr:rowOff>9525</xdr:rowOff>
        </xdr:from>
        <xdr:to>
          <xdr:col>8</xdr:col>
          <xdr:colOff>304800</xdr:colOff>
          <xdr:row>8</xdr:row>
          <xdr:rowOff>371475</xdr:rowOff>
        </xdr:to>
        <xdr:sp macro="" textlink="">
          <xdr:nvSpPr>
            <xdr:cNvPr id="8202" name="Spinner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7</xdr:row>
          <xdr:rowOff>9525</xdr:rowOff>
        </xdr:from>
        <xdr:to>
          <xdr:col>3</xdr:col>
          <xdr:colOff>304800</xdr:colOff>
          <xdr:row>7</xdr:row>
          <xdr:rowOff>371475</xdr:rowOff>
        </xdr:to>
        <xdr:sp macro="" textlink="">
          <xdr:nvSpPr>
            <xdr:cNvPr id="12289" name="Spinner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5</xdr:row>
          <xdr:rowOff>9525</xdr:rowOff>
        </xdr:from>
        <xdr:to>
          <xdr:col>3</xdr:col>
          <xdr:colOff>304800</xdr:colOff>
          <xdr:row>5</xdr:row>
          <xdr:rowOff>371475</xdr:rowOff>
        </xdr:to>
        <xdr:sp macro="" textlink="">
          <xdr:nvSpPr>
            <xdr:cNvPr id="12290" name="Spinner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4</xdr:row>
          <xdr:rowOff>9525</xdr:rowOff>
        </xdr:from>
        <xdr:to>
          <xdr:col>3</xdr:col>
          <xdr:colOff>304800</xdr:colOff>
          <xdr:row>4</xdr:row>
          <xdr:rowOff>371475</xdr:rowOff>
        </xdr:to>
        <xdr:sp macro="" textlink="">
          <xdr:nvSpPr>
            <xdr:cNvPr id="12291" name="Spinner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</xdr:row>
          <xdr:rowOff>9525</xdr:rowOff>
        </xdr:from>
        <xdr:to>
          <xdr:col>3</xdr:col>
          <xdr:colOff>304800</xdr:colOff>
          <xdr:row>3</xdr:row>
          <xdr:rowOff>371475</xdr:rowOff>
        </xdr:to>
        <xdr:sp macro="" textlink="">
          <xdr:nvSpPr>
            <xdr:cNvPr id="12292" name="Spinner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10</xdr:col>
      <xdr:colOff>190499</xdr:colOff>
      <xdr:row>1</xdr:row>
      <xdr:rowOff>19050</xdr:rowOff>
    </xdr:from>
    <xdr:ext cx="1214464" cy="684000"/>
    <xdr:pic>
      <xdr:nvPicPr>
        <xdr:cNvPr id="7" name="Grafik 6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6562724" y="114300"/>
          <a:ext cx="1214464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23</xdr:col>
      <xdr:colOff>0</xdr:colOff>
      <xdr:row>14</xdr:row>
      <xdr:rowOff>69268</xdr:rowOff>
    </xdr:from>
    <xdr:to>
      <xdr:col>26</xdr:col>
      <xdr:colOff>9525</xdr:colOff>
      <xdr:row>15</xdr:row>
      <xdr:rowOff>59743</xdr:rowOff>
    </xdr:to>
    <xdr:grpSp>
      <xdr:nvGrpSpPr>
        <xdr:cNvPr id="9" name="Gruppieren 8"/>
        <xdr:cNvGrpSpPr/>
      </xdr:nvGrpSpPr>
      <xdr:grpSpPr>
        <a:xfrm>
          <a:off x="7981950" y="4679368"/>
          <a:ext cx="1952625" cy="371475"/>
          <a:chOff x="314325" y="6353174"/>
          <a:chExt cx="2143125" cy="381000"/>
        </a:xfrm>
      </xdr:grpSpPr>
      <xdr:sp macro="" textlink="">
        <xdr:nvSpPr>
          <xdr:cNvPr id="10" name="Richtungspfeil 9"/>
          <xdr:cNvSpPr/>
        </xdr:nvSpPr>
        <xdr:spPr>
          <a:xfrm>
            <a:off x="314327" y="6353174"/>
            <a:ext cx="2143123" cy="381000"/>
          </a:xfrm>
          <a:prstGeom prst="homePlat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</xdr:sp>
      <xdr:sp macro="" textlink="">
        <xdr:nvSpPr>
          <xdr:cNvPr id="11" name="Richtungspfeil 4"/>
          <xdr:cNvSpPr/>
        </xdr:nvSpPr>
        <xdr:spPr>
          <a:xfrm>
            <a:off x="314325" y="6353174"/>
            <a:ext cx="1913131" cy="381000"/>
          </a:xfrm>
          <a:prstGeom prst="rect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spcFirstLastPara="0" vert="horz" wrap="square" lIns="96012" tIns="48006" rIns="24003" bIns="48006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Mehr AGRAR-TOOLS</a:t>
            </a:r>
            <a:r>
              <a:rPr lang="de-DE" sz="1100" b="1" kern="1200" baseline="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auf Youtube</a:t>
            </a:r>
            <a:endParaRPr lang="de-DE" sz="1100" b="1" kern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23</xdr:col>
      <xdr:colOff>1</xdr:colOff>
      <xdr:row>13</xdr:row>
      <xdr:rowOff>12118</xdr:rowOff>
    </xdr:from>
    <xdr:to>
      <xdr:col>26</xdr:col>
      <xdr:colOff>0</xdr:colOff>
      <xdr:row>14</xdr:row>
      <xdr:rowOff>12118</xdr:rowOff>
    </xdr:to>
    <xdr:grpSp>
      <xdr:nvGrpSpPr>
        <xdr:cNvPr id="12" name="Gruppieren 11"/>
        <xdr:cNvGrpSpPr/>
      </xdr:nvGrpSpPr>
      <xdr:grpSpPr>
        <a:xfrm>
          <a:off x="7981951" y="4241218"/>
          <a:ext cx="1943099" cy="381000"/>
          <a:chOff x="314327" y="5781675"/>
          <a:chExt cx="2143123" cy="381000"/>
        </a:xfrm>
      </xdr:grpSpPr>
      <xdr:sp macro="" textlink="">
        <xdr:nvSpPr>
          <xdr:cNvPr id="13" name="Richtungspfeil 12"/>
          <xdr:cNvSpPr/>
        </xdr:nvSpPr>
        <xdr:spPr>
          <a:xfrm>
            <a:off x="314327" y="5781675"/>
            <a:ext cx="2143123" cy="381000"/>
          </a:xfrm>
          <a:prstGeom prst="homePlat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</xdr:sp>
      <xdr:sp macro="" textlink="">
        <xdr:nvSpPr>
          <xdr:cNvPr id="14" name="Richtungspfeil 4"/>
          <xdr:cNvSpPr/>
        </xdr:nvSpPr>
        <xdr:spPr>
          <a:xfrm>
            <a:off x="314327" y="5781675"/>
            <a:ext cx="1912003" cy="381000"/>
          </a:xfrm>
          <a:prstGeom prst="rect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spcFirstLastPara="0" vert="horz" wrap="square" lIns="96012" tIns="48006" rIns="24003" bIns="48006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Mehr AGRAR-TOOLS</a:t>
            </a:r>
            <a:r>
              <a:rPr lang="de-DE" sz="1100" b="1" kern="1200" baseline="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auf der Homepage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7</xdr:row>
          <xdr:rowOff>9525</xdr:rowOff>
        </xdr:from>
        <xdr:to>
          <xdr:col>9</xdr:col>
          <xdr:colOff>304800</xdr:colOff>
          <xdr:row>7</xdr:row>
          <xdr:rowOff>371475</xdr:rowOff>
        </xdr:to>
        <xdr:sp macro="" textlink="">
          <xdr:nvSpPr>
            <xdr:cNvPr id="12293" name="Spinner 5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5</xdr:row>
          <xdr:rowOff>9525</xdr:rowOff>
        </xdr:from>
        <xdr:to>
          <xdr:col>9</xdr:col>
          <xdr:colOff>304800</xdr:colOff>
          <xdr:row>5</xdr:row>
          <xdr:rowOff>371475</xdr:rowOff>
        </xdr:to>
        <xdr:sp macro="" textlink="">
          <xdr:nvSpPr>
            <xdr:cNvPr id="12294" name="Spinner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4</xdr:row>
          <xdr:rowOff>9525</xdr:rowOff>
        </xdr:from>
        <xdr:to>
          <xdr:col>9</xdr:col>
          <xdr:colOff>304800</xdr:colOff>
          <xdr:row>4</xdr:row>
          <xdr:rowOff>371475</xdr:rowOff>
        </xdr:to>
        <xdr:sp macro="" textlink="">
          <xdr:nvSpPr>
            <xdr:cNvPr id="12295" name="Spinner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3</xdr:row>
          <xdr:rowOff>9525</xdr:rowOff>
        </xdr:from>
        <xdr:to>
          <xdr:col>9</xdr:col>
          <xdr:colOff>304800</xdr:colOff>
          <xdr:row>3</xdr:row>
          <xdr:rowOff>371475</xdr:rowOff>
        </xdr:to>
        <xdr:sp macro="" textlink="">
          <xdr:nvSpPr>
            <xdr:cNvPr id="12296" name="Spinner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8</xdr:row>
          <xdr:rowOff>9525</xdr:rowOff>
        </xdr:from>
        <xdr:to>
          <xdr:col>3</xdr:col>
          <xdr:colOff>304800</xdr:colOff>
          <xdr:row>8</xdr:row>
          <xdr:rowOff>371475</xdr:rowOff>
        </xdr:to>
        <xdr:sp macro="" textlink="">
          <xdr:nvSpPr>
            <xdr:cNvPr id="12298" name="Spinner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8</xdr:row>
          <xdr:rowOff>9525</xdr:rowOff>
        </xdr:from>
        <xdr:to>
          <xdr:col>9</xdr:col>
          <xdr:colOff>304800</xdr:colOff>
          <xdr:row>8</xdr:row>
          <xdr:rowOff>371475</xdr:rowOff>
        </xdr:to>
        <xdr:sp macro="" textlink="">
          <xdr:nvSpPr>
            <xdr:cNvPr id="12299" name="Spinner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23</xdr:col>
      <xdr:colOff>0</xdr:colOff>
      <xdr:row>3</xdr:row>
      <xdr:rowOff>1</xdr:rowOff>
    </xdr:from>
    <xdr:to>
      <xdr:col>25</xdr:col>
      <xdr:colOff>704849</xdr:colOff>
      <xdr:row>11</xdr:row>
      <xdr:rowOff>1</xdr:rowOff>
    </xdr:to>
    <xdr:graphicFrame macro="">
      <xdr:nvGraphicFramePr>
        <xdr:cNvPr id="21" name="Diagramm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14</xdr:row>
          <xdr:rowOff>9525</xdr:rowOff>
        </xdr:from>
        <xdr:to>
          <xdr:col>3</xdr:col>
          <xdr:colOff>295275</xdr:colOff>
          <xdr:row>14</xdr:row>
          <xdr:rowOff>371475</xdr:rowOff>
        </xdr:to>
        <xdr:sp macro="" textlink="">
          <xdr:nvSpPr>
            <xdr:cNvPr id="12300" name="Drop Down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14</xdr:row>
          <xdr:rowOff>9525</xdr:rowOff>
        </xdr:from>
        <xdr:to>
          <xdr:col>9</xdr:col>
          <xdr:colOff>304800</xdr:colOff>
          <xdr:row>14</xdr:row>
          <xdr:rowOff>371475</xdr:rowOff>
        </xdr:to>
        <xdr:sp macro="" textlink="">
          <xdr:nvSpPr>
            <xdr:cNvPr id="12301" name="Drop Down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oeller-agrarmarketing.de/vertriebsunterstuetzung/58-beratungstools.html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13.xml"/><Relationship Id="rId12" Type="http://schemas.openxmlformats.org/officeDocument/2006/relationships/ctrlProp" Target="../ctrlProps/ctrlProp18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moeller-agrarmarketing.de/vertriebsunterstuetzung/58-beratungstools.html" TargetMode="External"/><Relationship Id="rId6" Type="http://schemas.openxmlformats.org/officeDocument/2006/relationships/ctrlProp" Target="../ctrlProps/ctrlProp12.xml"/><Relationship Id="rId11" Type="http://schemas.openxmlformats.org/officeDocument/2006/relationships/ctrlProp" Target="../ctrlProps/ctrlProp17.xml"/><Relationship Id="rId5" Type="http://schemas.openxmlformats.org/officeDocument/2006/relationships/ctrlProp" Target="../ctrlProps/ctrlProp11.xml"/><Relationship Id="rId10" Type="http://schemas.openxmlformats.org/officeDocument/2006/relationships/ctrlProp" Target="../ctrlProps/ctrlProp16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15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13" Type="http://schemas.openxmlformats.org/officeDocument/2006/relationships/ctrlProp" Target="../ctrlProps/ctrlProp27.xml"/><Relationship Id="rId3" Type="http://schemas.openxmlformats.org/officeDocument/2006/relationships/drawing" Target="../drawings/drawing3.xml"/><Relationship Id="rId7" Type="http://schemas.openxmlformats.org/officeDocument/2006/relationships/ctrlProp" Target="../ctrlProps/ctrlProp21.xml"/><Relationship Id="rId12" Type="http://schemas.openxmlformats.org/officeDocument/2006/relationships/ctrlProp" Target="../ctrlProps/ctrlProp26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moeller-agrarmarketing.de/vertriebsunterstuetzung/58-beratungstools.html" TargetMode="External"/><Relationship Id="rId6" Type="http://schemas.openxmlformats.org/officeDocument/2006/relationships/ctrlProp" Target="../ctrlProps/ctrlProp20.xml"/><Relationship Id="rId11" Type="http://schemas.openxmlformats.org/officeDocument/2006/relationships/ctrlProp" Target="../ctrlProps/ctrlProp25.xml"/><Relationship Id="rId5" Type="http://schemas.openxmlformats.org/officeDocument/2006/relationships/ctrlProp" Target="../ctrlProps/ctrlProp19.xml"/><Relationship Id="rId10" Type="http://schemas.openxmlformats.org/officeDocument/2006/relationships/ctrlProp" Target="../ctrlProps/ctrlProp24.xml"/><Relationship Id="rId4" Type="http://schemas.openxmlformats.org/officeDocument/2006/relationships/vmlDrawing" Target="../drawings/vmlDrawing3.vml"/><Relationship Id="rId9" Type="http://schemas.openxmlformats.org/officeDocument/2006/relationships/ctrlProp" Target="../ctrlProps/ctrlProp23.xml"/><Relationship Id="rId14" Type="http://schemas.openxmlformats.org/officeDocument/2006/relationships/ctrlProp" Target="../ctrlProps/ctrlProp28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2.xml"/><Relationship Id="rId3" Type="http://schemas.openxmlformats.org/officeDocument/2006/relationships/drawing" Target="../drawings/drawing4.xml"/><Relationship Id="rId7" Type="http://schemas.openxmlformats.org/officeDocument/2006/relationships/ctrlProp" Target="../ctrlProps/ctrlProp31.xml"/><Relationship Id="rId12" Type="http://schemas.openxmlformats.org/officeDocument/2006/relationships/ctrlProp" Target="../ctrlProps/ctrlProp36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moeller-agrarmarketing.de/vertriebsunterstuetzung/58-beratungstools.html" TargetMode="External"/><Relationship Id="rId6" Type="http://schemas.openxmlformats.org/officeDocument/2006/relationships/ctrlProp" Target="../ctrlProps/ctrlProp30.xml"/><Relationship Id="rId11" Type="http://schemas.openxmlformats.org/officeDocument/2006/relationships/ctrlProp" Target="../ctrlProps/ctrlProp35.xml"/><Relationship Id="rId5" Type="http://schemas.openxmlformats.org/officeDocument/2006/relationships/ctrlProp" Target="../ctrlProps/ctrlProp29.xml"/><Relationship Id="rId10" Type="http://schemas.openxmlformats.org/officeDocument/2006/relationships/ctrlProp" Target="../ctrlProps/ctrlProp34.xml"/><Relationship Id="rId4" Type="http://schemas.openxmlformats.org/officeDocument/2006/relationships/vmlDrawing" Target="../drawings/vmlDrawing4.vml"/><Relationship Id="rId9" Type="http://schemas.openxmlformats.org/officeDocument/2006/relationships/ctrlProp" Target="../ctrlProps/ctrlProp3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0.xml"/><Relationship Id="rId13" Type="http://schemas.openxmlformats.org/officeDocument/2006/relationships/ctrlProp" Target="../ctrlProps/ctrlProp45.xml"/><Relationship Id="rId3" Type="http://schemas.openxmlformats.org/officeDocument/2006/relationships/drawing" Target="../drawings/drawing5.xml"/><Relationship Id="rId7" Type="http://schemas.openxmlformats.org/officeDocument/2006/relationships/ctrlProp" Target="../ctrlProps/ctrlProp39.xml"/><Relationship Id="rId12" Type="http://schemas.openxmlformats.org/officeDocument/2006/relationships/ctrlProp" Target="../ctrlProps/ctrlProp4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moeller-agrarmarketing.de/vertriebsunterstuetzung/58-beratungstools.html" TargetMode="External"/><Relationship Id="rId6" Type="http://schemas.openxmlformats.org/officeDocument/2006/relationships/ctrlProp" Target="../ctrlProps/ctrlProp38.xml"/><Relationship Id="rId11" Type="http://schemas.openxmlformats.org/officeDocument/2006/relationships/ctrlProp" Target="../ctrlProps/ctrlProp43.xml"/><Relationship Id="rId5" Type="http://schemas.openxmlformats.org/officeDocument/2006/relationships/ctrlProp" Target="../ctrlProps/ctrlProp37.xml"/><Relationship Id="rId10" Type="http://schemas.openxmlformats.org/officeDocument/2006/relationships/ctrlProp" Target="../ctrlProps/ctrlProp42.xml"/><Relationship Id="rId4" Type="http://schemas.openxmlformats.org/officeDocument/2006/relationships/vmlDrawing" Target="../drawings/vmlDrawing5.vml"/><Relationship Id="rId9" Type="http://schemas.openxmlformats.org/officeDocument/2006/relationships/ctrlProp" Target="../ctrlProps/ctrlProp41.xml"/><Relationship Id="rId14" Type="http://schemas.openxmlformats.org/officeDocument/2006/relationships/ctrlProp" Target="../ctrlProps/ctrlProp46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0.xml"/><Relationship Id="rId13" Type="http://schemas.openxmlformats.org/officeDocument/2006/relationships/ctrlProp" Target="../ctrlProps/ctrlProp55.xml"/><Relationship Id="rId3" Type="http://schemas.openxmlformats.org/officeDocument/2006/relationships/drawing" Target="../drawings/drawing6.xml"/><Relationship Id="rId7" Type="http://schemas.openxmlformats.org/officeDocument/2006/relationships/ctrlProp" Target="../ctrlProps/ctrlProp49.xml"/><Relationship Id="rId12" Type="http://schemas.openxmlformats.org/officeDocument/2006/relationships/ctrlProp" Target="../ctrlProps/ctrlProp54.xml"/><Relationship Id="rId2" Type="http://schemas.openxmlformats.org/officeDocument/2006/relationships/printerSettings" Target="../printerSettings/printerSettings6.bin"/><Relationship Id="rId16" Type="http://schemas.openxmlformats.org/officeDocument/2006/relationships/ctrlProp" Target="../ctrlProps/ctrlProp58.xml"/><Relationship Id="rId1" Type="http://schemas.openxmlformats.org/officeDocument/2006/relationships/hyperlink" Target="http://www.moeller-agrarmarketing.de/vertriebsunterstuetzung/58-beratungstools.html" TargetMode="External"/><Relationship Id="rId6" Type="http://schemas.openxmlformats.org/officeDocument/2006/relationships/ctrlProp" Target="../ctrlProps/ctrlProp48.xml"/><Relationship Id="rId11" Type="http://schemas.openxmlformats.org/officeDocument/2006/relationships/ctrlProp" Target="../ctrlProps/ctrlProp53.xml"/><Relationship Id="rId5" Type="http://schemas.openxmlformats.org/officeDocument/2006/relationships/ctrlProp" Target="../ctrlProps/ctrlProp47.xml"/><Relationship Id="rId15" Type="http://schemas.openxmlformats.org/officeDocument/2006/relationships/ctrlProp" Target="../ctrlProps/ctrlProp57.xml"/><Relationship Id="rId10" Type="http://schemas.openxmlformats.org/officeDocument/2006/relationships/ctrlProp" Target="../ctrlProps/ctrlProp52.xml"/><Relationship Id="rId4" Type="http://schemas.openxmlformats.org/officeDocument/2006/relationships/vmlDrawing" Target="../drawings/vmlDrawing6.vml"/><Relationship Id="rId9" Type="http://schemas.openxmlformats.org/officeDocument/2006/relationships/ctrlProp" Target="../ctrlProps/ctrlProp51.xml"/><Relationship Id="rId14" Type="http://schemas.openxmlformats.org/officeDocument/2006/relationships/ctrlProp" Target="../ctrlProps/ctrlProp5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A323"/>
  <sheetViews>
    <sheetView showGridLines="0" zoomScaleNormal="100" workbookViewId="0">
      <selection activeCell="C4" sqref="C4"/>
    </sheetView>
  </sheetViews>
  <sheetFormatPr baseColWidth="10" defaultRowHeight="12.75" x14ac:dyDescent="0.2"/>
  <cols>
    <col min="1" max="1" width="2.7109375" style="3" customWidth="1"/>
    <col min="2" max="2" width="14.7109375" style="4" customWidth="1"/>
    <col min="3" max="3" width="10.7109375" style="4" customWidth="1"/>
    <col min="4" max="4" width="4.7109375" style="4" customWidth="1"/>
    <col min="5" max="6" width="9.7109375" style="4" customWidth="1"/>
    <col min="7" max="7" width="14.7109375" style="4" customWidth="1"/>
    <col min="8" max="8" width="10.7109375" style="4" customWidth="1"/>
    <col min="9" max="9" width="4.7109375" style="4" customWidth="1"/>
    <col min="10" max="11" width="9.7109375" style="4" customWidth="1"/>
    <col min="12" max="12" width="2.7109375" style="4" customWidth="1"/>
    <col min="13" max="16" width="7.7109375" style="3" hidden="1" customWidth="1"/>
    <col min="17" max="17" width="2.7109375" style="3" customWidth="1"/>
    <col min="18" max="157" width="11.42578125" style="3"/>
    <col min="158" max="16384" width="11.42578125" style="4"/>
  </cols>
  <sheetData>
    <row r="1" spans="1:157" s="3" customFormat="1" x14ac:dyDescent="0.2"/>
    <row r="2" spans="1:157" ht="57" customHeight="1" x14ac:dyDescent="0.3">
      <c r="A2" s="19"/>
      <c r="B2" s="179" t="s">
        <v>79</v>
      </c>
      <c r="C2" s="179"/>
      <c r="D2" s="179"/>
      <c r="E2" s="179"/>
      <c r="F2" s="179"/>
      <c r="G2" s="179"/>
      <c r="H2" s="179"/>
      <c r="I2" s="62"/>
      <c r="J2" s="62"/>
      <c r="K2" s="62"/>
      <c r="L2" s="3"/>
      <c r="R2" s="152" t="s">
        <v>84</v>
      </c>
      <c r="S2" s="152"/>
      <c r="T2" s="152"/>
      <c r="U2" s="152"/>
      <c r="V2" s="152"/>
      <c r="W2" s="152"/>
    </row>
    <row r="3" spans="1:157" s="3" customFormat="1" x14ac:dyDescent="0.2">
      <c r="A3" s="19"/>
    </row>
    <row r="4" spans="1:157" ht="30" customHeight="1" x14ac:dyDescent="0.2">
      <c r="A4" s="19"/>
      <c r="B4" s="5" t="s">
        <v>92</v>
      </c>
      <c r="C4" s="25">
        <v>25000</v>
      </c>
      <c r="D4" s="6"/>
      <c r="E4" s="144" t="s">
        <v>89</v>
      </c>
      <c r="F4" s="145"/>
      <c r="G4" s="5" t="s">
        <v>92</v>
      </c>
      <c r="H4" s="25">
        <v>25000</v>
      </c>
      <c r="I4" s="6"/>
      <c r="J4" s="71"/>
      <c r="K4" s="73"/>
      <c r="L4" s="3"/>
      <c r="M4" s="8" t="s">
        <v>0</v>
      </c>
      <c r="O4" s="8"/>
    </row>
    <row r="5" spans="1:157" ht="30" customHeight="1" x14ac:dyDescent="0.2">
      <c r="A5" s="19"/>
      <c r="B5" s="5" t="s">
        <v>12</v>
      </c>
      <c r="C5" s="24">
        <f>M5/10</f>
        <v>1</v>
      </c>
      <c r="D5" s="27"/>
      <c r="E5" s="54">
        <f>-ROUND(C4*C5/100,0)</f>
        <v>-250</v>
      </c>
      <c r="F5" s="38" t="s">
        <v>7</v>
      </c>
      <c r="G5" s="5" t="s">
        <v>12</v>
      </c>
      <c r="H5" s="24">
        <f>O5/10</f>
        <v>2</v>
      </c>
      <c r="I5" s="27"/>
      <c r="J5" s="54">
        <f>-ROUND(H4*H5/100,0)</f>
        <v>-500</v>
      </c>
      <c r="K5" s="74" t="s">
        <v>7</v>
      </c>
      <c r="L5" s="3"/>
      <c r="M5" s="11">
        <v>10</v>
      </c>
      <c r="O5" s="11">
        <v>20</v>
      </c>
    </row>
    <row r="6" spans="1:157" ht="30" customHeight="1" x14ac:dyDescent="0.2">
      <c r="A6" s="19"/>
      <c r="B6" s="28" t="s">
        <v>13</v>
      </c>
      <c r="C6" s="24">
        <f>M6/10</f>
        <v>15</v>
      </c>
      <c r="D6" s="7"/>
      <c r="E6" s="54">
        <f>IFERROR(-(C4+E5)*((C6-C15)/100)*N6,0)</f>
        <v>0</v>
      </c>
      <c r="F6" s="39" t="s">
        <v>19</v>
      </c>
      <c r="G6" s="28" t="s">
        <v>13</v>
      </c>
      <c r="H6" s="24">
        <f>O6/10</f>
        <v>15.5</v>
      </c>
      <c r="I6" s="7"/>
      <c r="J6" s="54">
        <f>IFERROR(-(H4+J5)*((H6-H15)/100)*P6,0)</f>
        <v>-514.5</v>
      </c>
      <c r="K6" s="75" t="s">
        <v>19</v>
      </c>
      <c r="L6" s="3"/>
      <c r="M6" s="11">
        <v>150</v>
      </c>
      <c r="N6" s="8">
        <f>LOOKUP(C6,C19:C21,D19:D21)</f>
        <v>0</v>
      </c>
      <c r="O6" s="11">
        <v>155</v>
      </c>
      <c r="P6" s="8">
        <f>LOOKUP(H6,H19:H21,I19:I21)</f>
        <v>1.4</v>
      </c>
      <c r="Q6" s="63"/>
    </row>
    <row r="7" spans="1:157" s="3" customFormat="1" ht="30" customHeight="1" x14ac:dyDescent="0.2">
      <c r="A7" s="19"/>
      <c r="B7" s="41" t="s">
        <v>15</v>
      </c>
      <c r="C7" s="156">
        <f>C4+E5+E6</f>
        <v>24750</v>
      </c>
      <c r="D7" s="157"/>
      <c r="E7" s="56" t="s">
        <v>20</v>
      </c>
      <c r="F7" s="26"/>
      <c r="G7" s="41" t="s">
        <v>15</v>
      </c>
      <c r="H7" s="156">
        <f>H4+J5+J6</f>
        <v>23985.5</v>
      </c>
      <c r="I7" s="157"/>
      <c r="J7" s="56" t="s">
        <v>20</v>
      </c>
      <c r="K7" s="76"/>
    </row>
    <row r="8" spans="1:157" s="3" customFormat="1" ht="30" customHeight="1" x14ac:dyDescent="0.2">
      <c r="B8" s="5" t="s">
        <v>16</v>
      </c>
      <c r="C8" s="9">
        <f>M8/100</f>
        <v>14</v>
      </c>
      <c r="D8" s="6"/>
      <c r="E8" s="55">
        <f>-INDEX(Gerste!C27:C187,MATCH(Gerste!C6,Gerste!B27:B187,0),0)</f>
        <v>0</v>
      </c>
      <c r="F8" s="39" t="s">
        <v>24</v>
      </c>
      <c r="G8" s="5" t="s">
        <v>16</v>
      </c>
      <c r="H8" s="9">
        <f>O8/100</f>
        <v>14</v>
      </c>
      <c r="I8" s="6"/>
      <c r="J8" s="55">
        <f>-INDEX(Gerste!H27:H187,MATCH(Gerste!H6,Gerste!G27:G187,0),0)</f>
        <v>-0.5</v>
      </c>
      <c r="K8" s="75" t="s">
        <v>24</v>
      </c>
      <c r="M8" s="11">
        <v>1400</v>
      </c>
      <c r="O8" s="11">
        <v>1400</v>
      </c>
    </row>
    <row r="9" spans="1:157" s="3" customFormat="1" ht="30" customHeight="1" x14ac:dyDescent="0.2">
      <c r="B9" s="5" t="s">
        <v>23</v>
      </c>
      <c r="C9" s="45">
        <v>63</v>
      </c>
      <c r="D9" s="40"/>
      <c r="E9" s="55">
        <f>IF(C9&lt;C24,D24,0)</f>
        <v>0</v>
      </c>
      <c r="F9" s="39" t="s">
        <v>25</v>
      </c>
      <c r="G9" s="5" t="s">
        <v>23</v>
      </c>
      <c r="H9" s="45">
        <v>63</v>
      </c>
      <c r="I9" s="40"/>
      <c r="J9" s="55">
        <f>IF(H9&lt;H24,I24,0)</f>
        <v>0</v>
      </c>
      <c r="K9" s="75" t="s">
        <v>25</v>
      </c>
    </row>
    <row r="10" spans="1:157" s="3" customFormat="1" ht="30" customHeight="1" x14ac:dyDescent="0.2">
      <c r="B10" s="41" t="s">
        <v>17</v>
      </c>
      <c r="C10" s="158">
        <f>C8+E8+E9</f>
        <v>14</v>
      </c>
      <c r="D10" s="159"/>
      <c r="E10" s="39"/>
      <c r="F10" s="39"/>
      <c r="G10" s="41" t="s">
        <v>17</v>
      </c>
      <c r="H10" s="158">
        <f>H8+J8+J9</f>
        <v>13.5</v>
      </c>
      <c r="I10" s="159"/>
      <c r="J10" s="39"/>
      <c r="K10" s="75"/>
      <c r="M10" s="10"/>
      <c r="O10" s="10"/>
    </row>
    <row r="11" spans="1:157" s="3" customFormat="1" ht="30" customHeight="1" x14ac:dyDescent="0.2">
      <c r="B11" s="41" t="s">
        <v>18</v>
      </c>
      <c r="C11" s="160">
        <f>C7/100*C10</f>
        <v>3465</v>
      </c>
      <c r="D11" s="161"/>
      <c r="E11" s="77"/>
      <c r="F11" s="77"/>
      <c r="G11" s="41" t="s">
        <v>18</v>
      </c>
      <c r="H11" s="160">
        <f>H7/100*H10</f>
        <v>3238.0425</v>
      </c>
      <c r="I11" s="161"/>
      <c r="J11" s="177">
        <f>H11-C11</f>
        <v>-226.95749999999998</v>
      </c>
      <c r="K11" s="178"/>
      <c r="M11" s="10"/>
      <c r="O11" s="10"/>
    </row>
    <row r="12" spans="1:157" s="3" customFormat="1" ht="15" customHeight="1" x14ac:dyDescent="0.2">
      <c r="E12" s="26"/>
      <c r="F12" s="26"/>
      <c r="J12" s="26"/>
      <c r="K12" s="26"/>
      <c r="M12" s="10"/>
      <c r="O12" s="10"/>
    </row>
    <row r="13" spans="1:157" s="3" customFormat="1" ht="30" hidden="1" customHeight="1" x14ac:dyDescent="0.2">
      <c r="B13" s="139" t="s">
        <v>31</v>
      </c>
      <c r="C13" s="140"/>
      <c r="D13" s="140"/>
      <c r="E13" s="65"/>
      <c r="F13" s="65"/>
      <c r="G13" s="141"/>
      <c r="H13" s="140"/>
      <c r="I13" s="142"/>
      <c r="J13" s="26"/>
      <c r="K13" s="26"/>
    </row>
    <row r="14" spans="1:157" s="3" customFormat="1" ht="30" customHeight="1" x14ac:dyDescent="0.2">
      <c r="B14" s="155" t="s">
        <v>29</v>
      </c>
      <c r="C14" s="155"/>
      <c r="D14" s="155"/>
      <c r="G14" s="155" t="s">
        <v>30</v>
      </c>
      <c r="H14" s="155"/>
      <c r="I14" s="155"/>
      <c r="R14" s="147" t="s">
        <v>93</v>
      </c>
      <c r="S14" s="147"/>
      <c r="T14" s="148" t="s">
        <v>90</v>
      </c>
      <c r="U14" s="149"/>
      <c r="V14" s="149"/>
      <c r="W14" s="150"/>
    </row>
    <row r="15" spans="1:157" s="15" customFormat="1" ht="14.25" x14ac:dyDescent="0.2">
      <c r="A15" s="12"/>
      <c r="B15" s="162" t="s">
        <v>26</v>
      </c>
      <c r="C15" s="164">
        <v>14</v>
      </c>
      <c r="D15" s="164"/>
      <c r="E15" s="26"/>
      <c r="F15" s="26"/>
      <c r="G15" s="162" t="s">
        <v>26</v>
      </c>
      <c r="H15" s="164">
        <v>14</v>
      </c>
      <c r="I15" s="164"/>
      <c r="J15" s="26"/>
      <c r="K15" s="26"/>
      <c r="L15" s="14"/>
      <c r="M15" s="14"/>
      <c r="N15" s="12"/>
      <c r="O15" s="14"/>
      <c r="P15" s="12"/>
      <c r="Q15" s="12"/>
      <c r="R15" s="147"/>
      <c r="S15" s="147"/>
      <c r="T15" s="146" t="s">
        <v>91</v>
      </c>
      <c r="U15" s="146"/>
      <c r="V15" s="146"/>
      <c r="W15" s="146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</row>
    <row r="16" spans="1:157" s="18" customFormat="1" ht="15" customHeight="1" x14ac:dyDescent="0.2">
      <c r="A16" s="16"/>
      <c r="B16" s="163"/>
      <c r="C16" s="165"/>
      <c r="D16" s="165"/>
      <c r="E16" s="26"/>
      <c r="F16" s="26"/>
      <c r="G16" s="163"/>
      <c r="H16" s="165"/>
      <c r="I16" s="165"/>
      <c r="J16" s="26"/>
      <c r="K16" s="26"/>
      <c r="L16" s="16"/>
      <c r="M16" s="16"/>
      <c r="N16" s="1"/>
      <c r="O16" s="16"/>
      <c r="P16" s="1"/>
      <c r="Q16" s="1"/>
      <c r="R16" s="147"/>
      <c r="S16" s="147"/>
      <c r="T16" s="146"/>
      <c r="U16" s="146"/>
      <c r="V16" s="146"/>
      <c r="W16" s="146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</row>
    <row r="17" spans="2:12" s="3" customFormat="1" ht="15" customHeight="1" x14ac:dyDescent="0.2">
      <c r="B17" s="166" t="s">
        <v>19</v>
      </c>
      <c r="C17" s="167" t="s">
        <v>27</v>
      </c>
      <c r="D17" s="168"/>
      <c r="G17" s="166" t="s">
        <v>19</v>
      </c>
      <c r="H17" s="167" t="s">
        <v>27</v>
      </c>
      <c r="I17" s="168"/>
    </row>
    <row r="18" spans="2:12" s="3" customFormat="1" ht="15" customHeight="1" x14ac:dyDescent="0.2">
      <c r="B18" s="162"/>
      <c r="C18" s="169"/>
      <c r="D18" s="170"/>
      <c r="G18" s="162"/>
      <c r="H18" s="169"/>
      <c r="I18" s="170"/>
    </row>
    <row r="19" spans="2:12" s="3" customFormat="1" ht="15" hidden="1" customHeight="1" x14ac:dyDescent="0.2">
      <c r="B19" s="52" t="s">
        <v>28</v>
      </c>
      <c r="C19" s="42">
        <v>0</v>
      </c>
      <c r="D19" s="43">
        <v>0</v>
      </c>
      <c r="G19" s="52" t="s">
        <v>28</v>
      </c>
      <c r="H19" s="42">
        <v>0</v>
      </c>
      <c r="I19" s="43">
        <v>0</v>
      </c>
    </row>
    <row r="20" spans="2:12" s="3" customFormat="1" ht="15" customHeight="1" x14ac:dyDescent="0.2">
      <c r="B20" s="52" t="s">
        <v>28</v>
      </c>
      <c r="C20" s="42">
        <v>15.1</v>
      </c>
      <c r="D20" s="43">
        <v>1.4</v>
      </c>
      <c r="G20" s="52" t="s">
        <v>28</v>
      </c>
      <c r="H20" s="42">
        <v>15.1</v>
      </c>
      <c r="I20" s="43">
        <v>1.4</v>
      </c>
    </row>
    <row r="21" spans="2:12" s="3" customFormat="1" ht="15" customHeight="1" x14ac:dyDescent="0.2">
      <c r="B21" s="53" t="s">
        <v>28</v>
      </c>
      <c r="C21" s="42">
        <v>20.100000000000001</v>
      </c>
      <c r="D21" s="43">
        <v>1.5</v>
      </c>
      <c r="G21" s="53" t="s">
        <v>28</v>
      </c>
      <c r="H21" s="42">
        <v>20.100000000000001</v>
      </c>
      <c r="I21" s="43">
        <v>1.5</v>
      </c>
      <c r="L21" s="46"/>
    </row>
    <row r="22" spans="2:12" s="3" customFormat="1" ht="15" customHeight="1" x14ac:dyDescent="0.2"/>
    <row r="23" spans="2:12" s="3" customFormat="1" ht="30" customHeight="1" x14ac:dyDescent="0.2">
      <c r="B23" s="53" t="s">
        <v>22</v>
      </c>
      <c r="C23" s="171" t="str">
        <f>"unter "&amp;C24&amp;" =
"&amp;ROUND(D24,2)&amp;" €"</f>
        <v>unter 63 =
-0,1 €</v>
      </c>
      <c r="D23" s="172"/>
      <c r="G23" s="53" t="s">
        <v>22</v>
      </c>
      <c r="H23" s="171" t="str">
        <f>"unter "&amp;H24&amp;" =
"&amp;ROUND(I24,2)&amp;" €"</f>
        <v>unter 63 =
-0,1 €</v>
      </c>
      <c r="I23" s="172"/>
    </row>
    <row r="24" spans="2:12" s="3" customFormat="1" ht="15" customHeight="1" x14ac:dyDescent="0.2">
      <c r="B24" s="53" t="s">
        <v>21</v>
      </c>
      <c r="C24" s="43">
        <v>63</v>
      </c>
      <c r="D24" s="47">
        <v>-0.1</v>
      </c>
      <c r="G24" s="53" t="s">
        <v>21</v>
      </c>
      <c r="H24" s="43">
        <v>63</v>
      </c>
      <c r="I24" s="47">
        <v>-0.1</v>
      </c>
    </row>
    <row r="25" spans="2:12" s="3" customFormat="1" ht="15" customHeight="1" x14ac:dyDescent="0.2"/>
    <row r="26" spans="2:12" s="3" customFormat="1" ht="30" customHeight="1" x14ac:dyDescent="0.2">
      <c r="B26" s="53" t="s">
        <v>4</v>
      </c>
      <c r="C26" s="163" t="s">
        <v>32</v>
      </c>
      <c r="D26" s="163"/>
      <c r="G26" s="53" t="s">
        <v>4</v>
      </c>
      <c r="H26" s="163" t="s">
        <v>32</v>
      </c>
      <c r="I26" s="163"/>
    </row>
    <row r="27" spans="2:12" s="3" customFormat="1" ht="12" hidden="1" customHeight="1" x14ac:dyDescent="0.2">
      <c r="B27" s="22">
        <v>11</v>
      </c>
      <c r="C27" s="21">
        <v>0</v>
      </c>
      <c r="D27" s="6"/>
      <c r="G27" s="22">
        <v>11</v>
      </c>
      <c r="H27" s="21">
        <v>0</v>
      </c>
      <c r="I27" s="6"/>
    </row>
    <row r="28" spans="2:12" s="3" customFormat="1" ht="12.75" hidden="1" customHeight="1" x14ac:dyDescent="0.2">
      <c r="B28" s="22">
        <v>11.1</v>
      </c>
      <c r="C28" s="21">
        <v>0</v>
      </c>
      <c r="D28" s="6"/>
      <c r="G28" s="22">
        <v>11.1</v>
      </c>
      <c r="H28" s="21">
        <v>0</v>
      </c>
      <c r="I28" s="6"/>
    </row>
    <row r="29" spans="2:12" s="3" customFormat="1" ht="12.75" hidden="1" customHeight="1" x14ac:dyDescent="0.2">
      <c r="B29" s="22">
        <v>11.2</v>
      </c>
      <c r="C29" s="21">
        <v>0</v>
      </c>
      <c r="D29" s="6"/>
      <c r="G29" s="22">
        <v>11.2</v>
      </c>
      <c r="H29" s="21">
        <v>0</v>
      </c>
      <c r="I29" s="6"/>
    </row>
    <row r="30" spans="2:12" s="3" customFormat="1" ht="12.75" hidden="1" customHeight="1" x14ac:dyDescent="0.2">
      <c r="B30" s="22">
        <v>11.3</v>
      </c>
      <c r="C30" s="21">
        <v>0</v>
      </c>
      <c r="D30" s="6"/>
      <c r="G30" s="22">
        <v>11.3</v>
      </c>
      <c r="H30" s="21">
        <v>0</v>
      </c>
      <c r="I30" s="6"/>
    </row>
    <row r="31" spans="2:12" s="3" customFormat="1" ht="12.75" hidden="1" customHeight="1" x14ac:dyDescent="0.2">
      <c r="B31" s="22">
        <v>11.4</v>
      </c>
      <c r="C31" s="21">
        <v>0</v>
      </c>
      <c r="D31" s="6"/>
      <c r="G31" s="22">
        <v>11.4</v>
      </c>
      <c r="H31" s="21">
        <v>0</v>
      </c>
      <c r="I31" s="6"/>
    </row>
    <row r="32" spans="2:12" s="3" customFormat="1" ht="12.75" hidden="1" customHeight="1" x14ac:dyDescent="0.2">
      <c r="B32" s="22">
        <v>11.5</v>
      </c>
      <c r="C32" s="21">
        <v>0</v>
      </c>
      <c r="D32" s="6"/>
      <c r="G32" s="22">
        <v>11.5</v>
      </c>
      <c r="H32" s="21">
        <v>0</v>
      </c>
      <c r="I32" s="6"/>
    </row>
    <row r="33" spans="2:9" s="3" customFormat="1" ht="12.75" hidden="1" customHeight="1" x14ac:dyDescent="0.2">
      <c r="B33" s="22">
        <v>11.6</v>
      </c>
      <c r="C33" s="21">
        <v>0</v>
      </c>
      <c r="D33" s="6"/>
      <c r="G33" s="22">
        <v>11.6</v>
      </c>
      <c r="H33" s="21">
        <v>0</v>
      </c>
      <c r="I33" s="6"/>
    </row>
    <row r="34" spans="2:9" s="3" customFormat="1" ht="12.75" hidden="1" customHeight="1" x14ac:dyDescent="0.2">
      <c r="B34" s="22">
        <v>11.7</v>
      </c>
      <c r="C34" s="21">
        <v>0</v>
      </c>
      <c r="D34" s="6"/>
      <c r="G34" s="22">
        <v>11.7</v>
      </c>
      <c r="H34" s="21">
        <v>0</v>
      </c>
      <c r="I34" s="6"/>
    </row>
    <row r="35" spans="2:9" s="3" customFormat="1" ht="12.75" hidden="1" customHeight="1" x14ac:dyDescent="0.2">
      <c r="B35" s="22">
        <v>11.8</v>
      </c>
      <c r="C35" s="21">
        <v>0</v>
      </c>
      <c r="D35" s="6"/>
      <c r="G35" s="22">
        <v>11.8</v>
      </c>
      <c r="H35" s="21">
        <v>0</v>
      </c>
      <c r="I35" s="6"/>
    </row>
    <row r="36" spans="2:9" s="3" customFormat="1" ht="12.75" hidden="1" customHeight="1" x14ac:dyDescent="0.2">
      <c r="B36" s="22">
        <v>11.9</v>
      </c>
      <c r="C36" s="21">
        <v>0</v>
      </c>
      <c r="D36" s="6"/>
      <c r="G36" s="22">
        <v>11.9</v>
      </c>
      <c r="H36" s="21">
        <v>0</v>
      </c>
      <c r="I36" s="6"/>
    </row>
    <row r="37" spans="2:9" s="3" customFormat="1" ht="12.75" hidden="1" customHeight="1" x14ac:dyDescent="0.2">
      <c r="B37" s="22">
        <v>12</v>
      </c>
      <c r="C37" s="21">
        <v>0</v>
      </c>
      <c r="D37" s="6"/>
      <c r="G37" s="22">
        <v>12</v>
      </c>
      <c r="H37" s="21">
        <v>0</v>
      </c>
      <c r="I37" s="6"/>
    </row>
    <row r="38" spans="2:9" s="3" customFormat="1" ht="12.75" hidden="1" customHeight="1" x14ac:dyDescent="0.2">
      <c r="B38" s="22">
        <v>12.1</v>
      </c>
      <c r="C38" s="21">
        <v>0</v>
      </c>
      <c r="D38" s="6"/>
      <c r="G38" s="22">
        <v>12.1</v>
      </c>
      <c r="H38" s="21">
        <v>0</v>
      </c>
      <c r="I38" s="6"/>
    </row>
    <row r="39" spans="2:9" s="3" customFormat="1" ht="12.75" hidden="1" customHeight="1" x14ac:dyDescent="0.2">
      <c r="B39" s="22">
        <v>12.2</v>
      </c>
      <c r="C39" s="21">
        <v>0</v>
      </c>
      <c r="D39" s="6"/>
      <c r="G39" s="22">
        <v>12.2</v>
      </c>
      <c r="H39" s="21">
        <v>0</v>
      </c>
      <c r="I39" s="6"/>
    </row>
    <row r="40" spans="2:9" s="3" customFormat="1" ht="12.75" hidden="1" customHeight="1" x14ac:dyDescent="0.2">
      <c r="B40" s="22">
        <v>12.3</v>
      </c>
      <c r="C40" s="21">
        <v>0</v>
      </c>
      <c r="D40" s="6"/>
      <c r="G40" s="22">
        <v>12.3</v>
      </c>
      <c r="H40" s="21">
        <v>0</v>
      </c>
      <c r="I40" s="6"/>
    </row>
    <row r="41" spans="2:9" s="3" customFormat="1" ht="12.75" hidden="1" customHeight="1" x14ac:dyDescent="0.2">
      <c r="B41" s="22">
        <v>12.4</v>
      </c>
      <c r="C41" s="21">
        <v>0</v>
      </c>
      <c r="D41" s="6"/>
      <c r="G41" s="22">
        <v>12.4</v>
      </c>
      <c r="H41" s="21">
        <v>0</v>
      </c>
      <c r="I41" s="6"/>
    </row>
    <row r="42" spans="2:9" s="3" customFormat="1" ht="12.75" hidden="1" customHeight="1" x14ac:dyDescent="0.2">
      <c r="B42" s="22">
        <v>12.5</v>
      </c>
      <c r="C42" s="21">
        <v>0</v>
      </c>
      <c r="D42" s="6"/>
      <c r="G42" s="22">
        <v>12.5</v>
      </c>
      <c r="H42" s="21">
        <v>0</v>
      </c>
      <c r="I42" s="6"/>
    </row>
    <row r="43" spans="2:9" s="3" customFormat="1" ht="12.75" hidden="1" customHeight="1" x14ac:dyDescent="0.2">
      <c r="B43" s="22">
        <v>12.6</v>
      </c>
      <c r="C43" s="21">
        <v>0</v>
      </c>
      <c r="D43" s="6"/>
      <c r="G43" s="22">
        <v>12.6</v>
      </c>
      <c r="H43" s="21">
        <v>0</v>
      </c>
      <c r="I43" s="6"/>
    </row>
    <row r="44" spans="2:9" s="3" customFormat="1" ht="12.75" hidden="1" customHeight="1" x14ac:dyDescent="0.2">
      <c r="B44" s="22">
        <v>12.7</v>
      </c>
      <c r="C44" s="21">
        <v>0</v>
      </c>
      <c r="D44" s="6"/>
      <c r="G44" s="22">
        <v>12.7</v>
      </c>
      <c r="H44" s="21">
        <v>0</v>
      </c>
      <c r="I44" s="6"/>
    </row>
    <row r="45" spans="2:9" s="3" customFormat="1" ht="12.75" hidden="1" customHeight="1" x14ac:dyDescent="0.2">
      <c r="B45" s="22">
        <v>12.8</v>
      </c>
      <c r="C45" s="21">
        <v>0</v>
      </c>
      <c r="D45" s="6"/>
      <c r="G45" s="22">
        <v>12.8</v>
      </c>
      <c r="H45" s="21">
        <v>0</v>
      </c>
      <c r="I45" s="6"/>
    </row>
    <row r="46" spans="2:9" s="3" customFormat="1" ht="12.75" hidden="1" customHeight="1" x14ac:dyDescent="0.2">
      <c r="B46" s="22">
        <v>12.9</v>
      </c>
      <c r="C46" s="21">
        <v>0</v>
      </c>
      <c r="D46" s="6"/>
      <c r="G46" s="22">
        <v>12.9</v>
      </c>
      <c r="H46" s="21">
        <v>0</v>
      </c>
      <c r="I46" s="6"/>
    </row>
    <row r="47" spans="2:9" s="3" customFormat="1" ht="12.75" hidden="1" customHeight="1" x14ac:dyDescent="0.2">
      <c r="B47" s="22">
        <v>13</v>
      </c>
      <c r="C47" s="44">
        <v>0</v>
      </c>
      <c r="D47" s="6"/>
      <c r="G47" s="22">
        <v>13</v>
      </c>
      <c r="H47" s="48">
        <v>0</v>
      </c>
      <c r="I47" s="6"/>
    </row>
    <row r="48" spans="2:9" s="3" customFormat="1" ht="12.75" hidden="1" customHeight="1" x14ac:dyDescent="0.2">
      <c r="B48" s="22">
        <v>13.1</v>
      </c>
      <c r="C48" s="44">
        <v>0</v>
      </c>
      <c r="D48" s="6"/>
      <c r="G48" s="22">
        <v>13.1</v>
      </c>
      <c r="H48" s="48">
        <v>0</v>
      </c>
      <c r="I48" s="6"/>
    </row>
    <row r="49" spans="2:9" s="3" customFormat="1" ht="12.75" hidden="1" customHeight="1" x14ac:dyDescent="0.2">
      <c r="B49" s="22">
        <v>13.2</v>
      </c>
      <c r="C49" s="44">
        <v>0</v>
      </c>
      <c r="D49" s="6"/>
      <c r="G49" s="22">
        <v>13.2</v>
      </c>
      <c r="H49" s="48">
        <v>0</v>
      </c>
      <c r="I49" s="6"/>
    </row>
    <row r="50" spans="2:9" s="3" customFormat="1" ht="12.75" hidden="1" customHeight="1" x14ac:dyDescent="0.2">
      <c r="B50" s="22">
        <v>13.3</v>
      </c>
      <c r="C50" s="44">
        <v>0</v>
      </c>
      <c r="D50" s="6"/>
      <c r="G50" s="22">
        <v>13.3</v>
      </c>
      <c r="H50" s="48">
        <v>0</v>
      </c>
      <c r="I50" s="6"/>
    </row>
    <row r="51" spans="2:9" s="3" customFormat="1" ht="12.75" hidden="1" customHeight="1" x14ac:dyDescent="0.2">
      <c r="B51" s="22">
        <v>13.4</v>
      </c>
      <c r="C51" s="44">
        <v>0</v>
      </c>
      <c r="D51" s="6"/>
      <c r="G51" s="22">
        <v>13.4</v>
      </c>
      <c r="H51" s="48">
        <v>0</v>
      </c>
      <c r="I51" s="6"/>
    </row>
    <row r="52" spans="2:9" s="3" customFormat="1" ht="12.75" hidden="1" customHeight="1" x14ac:dyDescent="0.2">
      <c r="B52" s="22">
        <v>13.5</v>
      </c>
      <c r="C52" s="44">
        <v>0</v>
      </c>
      <c r="D52" s="6"/>
      <c r="G52" s="22">
        <v>13.5</v>
      </c>
      <c r="H52" s="48">
        <v>0</v>
      </c>
      <c r="I52" s="6"/>
    </row>
    <row r="53" spans="2:9" s="3" customFormat="1" ht="12.75" hidden="1" customHeight="1" x14ac:dyDescent="0.2">
      <c r="B53" s="22">
        <v>13.6</v>
      </c>
      <c r="C53" s="44">
        <v>0</v>
      </c>
      <c r="D53" s="6"/>
      <c r="G53" s="22">
        <v>13.6</v>
      </c>
      <c r="H53" s="48">
        <v>0</v>
      </c>
      <c r="I53" s="6"/>
    </row>
    <row r="54" spans="2:9" s="3" customFormat="1" ht="12.75" hidden="1" customHeight="1" x14ac:dyDescent="0.2">
      <c r="B54" s="22">
        <v>13.7</v>
      </c>
      <c r="C54" s="44">
        <v>0</v>
      </c>
      <c r="D54" s="6"/>
      <c r="G54" s="22">
        <v>13.7</v>
      </c>
      <c r="H54" s="48">
        <v>0</v>
      </c>
      <c r="I54" s="6"/>
    </row>
    <row r="55" spans="2:9" s="3" customFormat="1" ht="12.75" hidden="1" customHeight="1" x14ac:dyDescent="0.2">
      <c r="B55" s="22">
        <v>13.8</v>
      </c>
      <c r="C55" s="44">
        <v>0</v>
      </c>
      <c r="D55" s="6"/>
      <c r="G55" s="22">
        <v>13.8</v>
      </c>
      <c r="H55" s="48">
        <v>0</v>
      </c>
      <c r="I55" s="6"/>
    </row>
    <row r="56" spans="2:9" s="3" customFormat="1" ht="12.75" hidden="1" customHeight="1" x14ac:dyDescent="0.2">
      <c r="B56" s="22">
        <v>13.9</v>
      </c>
      <c r="C56" s="44">
        <v>0</v>
      </c>
      <c r="D56" s="6"/>
      <c r="G56" s="22">
        <v>13.9</v>
      </c>
      <c r="H56" s="48">
        <v>0</v>
      </c>
      <c r="I56" s="6"/>
    </row>
    <row r="57" spans="2:9" s="3" customFormat="1" hidden="1" x14ac:dyDescent="0.2">
      <c r="B57" s="22">
        <v>14</v>
      </c>
      <c r="C57" s="173">
        <v>0</v>
      </c>
      <c r="D57" s="173"/>
      <c r="G57" s="22">
        <v>14</v>
      </c>
      <c r="H57" s="173">
        <v>0</v>
      </c>
      <c r="I57" s="173"/>
    </row>
    <row r="58" spans="2:9" s="3" customFormat="1" hidden="1" x14ac:dyDescent="0.2">
      <c r="B58" s="22">
        <v>14.1</v>
      </c>
      <c r="C58" s="173">
        <v>0</v>
      </c>
      <c r="D58" s="173"/>
      <c r="G58" s="22">
        <v>14.1</v>
      </c>
      <c r="H58" s="173">
        <v>0</v>
      </c>
      <c r="I58" s="173"/>
    </row>
    <row r="59" spans="2:9" s="3" customFormat="1" hidden="1" x14ac:dyDescent="0.2">
      <c r="B59" s="22">
        <v>14.2</v>
      </c>
      <c r="C59" s="173">
        <v>0</v>
      </c>
      <c r="D59" s="173"/>
      <c r="G59" s="22">
        <v>14.2</v>
      </c>
      <c r="H59" s="173">
        <v>0</v>
      </c>
      <c r="I59" s="173"/>
    </row>
    <row r="60" spans="2:9" s="3" customFormat="1" hidden="1" x14ac:dyDescent="0.2">
      <c r="B60" s="22">
        <v>14.3</v>
      </c>
      <c r="C60" s="173">
        <v>0</v>
      </c>
      <c r="D60" s="173"/>
      <c r="G60" s="22">
        <v>14.3</v>
      </c>
      <c r="H60" s="173">
        <v>0</v>
      </c>
      <c r="I60" s="173"/>
    </row>
    <row r="61" spans="2:9" s="3" customFormat="1" hidden="1" x14ac:dyDescent="0.2">
      <c r="B61" s="22">
        <v>14.4</v>
      </c>
      <c r="C61" s="173">
        <v>0</v>
      </c>
      <c r="D61" s="173"/>
      <c r="G61" s="22">
        <v>14.4</v>
      </c>
      <c r="H61" s="173">
        <v>0</v>
      </c>
      <c r="I61" s="173"/>
    </row>
    <row r="62" spans="2:9" s="3" customFormat="1" x14ac:dyDescent="0.2">
      <c r="B62" s="22">
        <v>14.5</v>
      </c>
      <c r="C62" s="173">
        <v>0</v>
      </c>
      <c r="D62" s="173"/>
      <c r="G62" s="22">
        <v>14.5</v>
      </c>
      <c r="H62" s="173">
        <v>0</v>
      </c>
      <c r="I62" s="173"/>
    </row>
    <row r="63" spans="2:9" s="3" customFormat="1" x14ac:dyDescent="0.2">
      <c r="B63" s="22">
        <v>14.6</v>
      </c>
      <c r="C63" s="173">
        <v>0</v>
      </c>
      <c r="D63" s="173"/>
      <c r="G63" s="22">
        <v>14.6</v>
      </c>
      <c r="H63" s="173">
        <v>0</v>
      </c>
      <c r="I63" s="173"/>
    </row>
    <row r="64" spans="2:9" s="3" customFormat="1" x14ac:dyDescent="0.2">
      <c r="B64" s="22">
        <v>14.7</v>
      </c>
      <c r="C64" s="173">
        <v>0</v>
      </c>
      <c r="D64" s="173"/>
      <c r="G64" s="22">
        <v>14.7</v>
      </c>
      <c r="H64" s="173">
        <v>0</v>
      </c>
      <c r="I64" s="173"/>
    </row>
    <row r="65" spans="2:9" s="3" customFormat="1" x14ac:dyDescent="0.2">
      <c r="B65" s="22">
        <v>14.8</v>
      </c>
      <c r="C65" s="173">
        <v>0</v>
      </c>
      <c r="D65" s="173"/>
      <c r="G65" s="22">
        <v>14.8</v>
      </c>
      <c r="H65" s="173">
        <v>0</v>
      </c>
      <c r="I65" s="173"/>
    </row>
    <row r="66" spans="2:9" s="3" customFormat="1" x14ac:dyDescent="0.2">
      <c r="B66" s="22">
        <v>14.9</v>
      </c>
      <c r="C66" s="173">
        <v>0</v>
      </c>
      <c r="D66" s="173"/>
      <c r="G66" s="22">
        <v>14.9</v>
      </c>
      <c r="H66" s="173">
        <v>0</v>
      </c>
      <c r="I66" s="173"/>
    </row>
    <row r="67" spans="2:9" s="3" customFormat="1" x14ac:dyDescent="0.2">
      <c r="B67" s="23">
        <v>15</v>
      </c>
      <c r="C67" s="174">
        <v>0</v>
      </c>
      <c r="D67" s="174"/>
      <c r="G67" s="23">
        <v>15</v>
      </c>
      <c r="H67" s="174">
        <v>0</v>
      </c>
      <c r="I67" s="174"/>
    </row>
    <row r="68" spans="2:9" s="3" customFormat="1" x14ac:dyDescent="0.2">
      <c r="B68" s="23">
        <v>15.1</v>
      </c>
      <c r="C68" s="175">
        <v>0.3</v>
      </c>
      <c r="D68" s="175"/>
      <c r="G68" s="23">
        <v>15.1</v>
      </c>
      <c r="H68" s="175">
        <v>0.3</v>
      </c>
      <c r="I68" s="175"/>
    </row>
    <row r="69" spans="2:9" s="3" customFormat="1" x14ac:dyDescent="0.2">
      <c r="B69" s="22">
        <v>15.2</v>
      </c>
      <c r="C69" s="151">
        <v>0.35</v>
      </c>
      <c r="D69" s="151"/>
      <c r="G69" s="22">
        <v>15.2</v>
      </c>
      <c r="H69" s="151">
        <v>0.35</v>
      </c>
      <c r="I69" s="151"/>
    </row>
    <row r="70" spans="2:9" s="3" customFormat="1" x14ac:dyDescent="0.2">
      <c r="B70" s="22">
        <v>15.3</v>
      </c>
      <c r="C70" s="151">
        <v>0.4</v>
      </c>
      <c r="D70" s="151"/>
      <c r="G70" s="22">
        <v>15.3</v>
      </c>
      <c r="H70" s="151">
        <v>0.4</v>
      </c>
      <c r="I70" s="151"/>
    </row>
    <row r="71" spans="2:9" s="3" customFormat="1" x14ac:dyDescent="0.2">
      <c r="B71" s="22">
        <v>15.4</v>
      </c>
      <c r="C71" s="151">
        <v>0.45</v>
      </c>
      <c r="D71" s="151"/>
      <c r="G71" s="22">
        <v>15.4</v>
      </c>
      <c r="H71" s="151">
        <v>0.45</v>
      </c>
      <c r="I71" s="151"/>
    </row>
    <row r="72" spans="2:9" s="3" customFormat="1" x14ac:dyDescent="0.2">
      <c r="B72" s="22">
        <v>15.5</v>
      </c>
      <c r="C72" s="151">
        <v>0.5</v>
      </c>
      <c r="D72" s="151"/>
      <c r="G72" s="22">
        <v>15.5</v>
      </c>
      <c r="H72" s="151">
        <v>0.5</v>
      </c>
      <c r="I72" s="151"/>
    </row>
    <row r="73" spans="2:9" s="3" customFormat="1" x14ac:dyDescent="0.2">
      <c r="B73" s="22">
        <v>15.6</v>
      </c>
      <c r="C73" s="151">
        <v>0.55000000000000004</v>
      </c>
      <c r="D73" s="151"/>
      <c r="G73" s="22">
        <v>15.6</v>
      </c>
      <c r="H73" s="151">
        <v>0.55000000000000004</v>
      </c>
      <c r="I73" s="151"/>
    </row>
    <row r="74" spans="2:9" s="3" customFormat="1" x14ac:dyDescent="0.2">
      <c r="B74" s="22">
        <v>15.7</v>
      </c>
      <c r="C74" s="151">
        <v>0.6</v>
      </c>
      <c r="D74" s="151"/>
      <c r="G74" s="22">
        <v>15.7</v>
      </c>
      <c r="H74" s="151">
        <v>0.6</v>
      </c>
      <c r="I74" s="151"/>
    </row>
    <row r="75" spans="2:9" s="3" customFormat="1" x14ac:dyDescent="0.2">
      <c r="B75" s="22">
        <v>15.8</v>
      </c>
      <c r="C75" s="151">
        <v>0.65</v>
      </c>
      <c r="D75" s="151"/>
      <c r="G75" s="22">
        <v>15.8</v>
      </c>
      <c r="H75" s="151">
        <v>0.65</v>
      </c>
      <c r="I75" s="151"/>
    </row>
    <row r="76" spans="2:9" s="3" customFormat="1" x14ac:dyDescent="0.2">
      <c r="B76" s="22">
        <v>15.9</v>
      </c>
      <c r="C76" s="151">
        <v>0.7</v>
      </c>
      <c r="D76" s="151"/>
      <c r="G76" s="22">
        <v>15.9</v>
      </c>
      <c r="H76" s="151">
        <v>0.7</v>
      </c>
      <c r="I76" s="151"/>
    </row>
    <row r="77" spans="2:9" s="3" customFormat="1" x14ac:dyDescent="0.2">
      <c r="B77" s="22">
        <v>16</v>
      </c>
      <c r="C77" s="151">
        <v>0.75</v>
      </c>
      <c r="D77" s="151"/>
      <c r="G77" s="22">
        <v>16</v>
      </c>
      <c r="H77" s="151">
        <v>0.75</v>
      </c>
      <c r="I77" s="151"/>
    </row>
    <row r="78" spans="2:9" s="3" customFormat="1" x14ac:dyDescent="0.2">
      <c r="B78" s="22">
        <v>16.100000000000001</v>
      </c>
      <c r="C78" s="151">
        <v>0.8</v>
      </c>
      <c r="D78" s="151"/>
      <c r="G78" s="22">
        <v>16.100000000000001</v>
      </c>
      <c r="H78" s="151">
        <v>0.8</v>
      </c>
      <c r="I78" s="151"/>
    </row>
    <row r="79" spans="2:9" s="3" customFormat="1" x14ac:dyDescent="0.2">
      <c r="B79" s="22">
        <v>16.2</v>
      </c>
      <c r="C79" s="151">
        <v>0.85</v>
      </c>
      <c r="D79" s="151"/>
      <c r="G79" s="22">
        <v>16.2</v>
      </c>
      <c r="H79" s="151">
        <v>0.85</v>
      </c>
      <c r="I79" s="151"/>
    </row>
    <row r="80" spans="2:9" s="3" customFormat="1" x14ac:dyDescent="0.2">
      <c r="B80" s="22">
        <v>16.3</v>
      </c>
      <c r="C80" s="151">
        <v>0.9</v>
      </c>
      <c r="D80" s="151"/>
      <c r="G80" s="22">
        <v>16.3</v>
      </c>
      <c r="H80" s="151">
        <v>0.9</v>
      </c>
      <c r="I80" s="151"/>
    </row>
    <row r="81" spans="2:9" s="3" customFormat="1" x14ac:dyDescent="0.2">
      <c r="B81" s="22">
        <v>16.399999999999999</v>
      </c>
      <c r="C81" s="151">
        <v>0.95</v>
      </c>
      <c r="D81" s="151"/>
      <c r="G81" s="22">
        <v>16.399999999999999</v>
      </c>
      <c r="H81" s="151">
        <v>0.95</v>
      </c>
      <c r="I81" s="151"/>
    </row>
    <row r="82" spans="2:9" s="3" customFormat="1" x14ac:dyDescent="0.2">
      <c r="B82" s="22">
        <v>16.5</v>
      </c>
      <c r="C82" s="151">
        <v>1</v>
      </c>
      <c r="D82" s="151"/>
      <c r="G82" s="22">
        <v>16.5</v>
      </c>
      <c r="H82" s="151">
        <v>1</v>
      </c>
      <c r="I82" s="151"/>
    </row>
    <row r="83" spans="2:9" s="3" customFormat="1" x14ac:dyDescent="0.2">
      <c r="B83" s="22">
        <v>16.600000000000001</v>
      </c>
      <c r="C83" s="151">
        <v>1.05</v>
      </c>
      <c r="D83" s="151"/>
      <c r="G83" s="22">
        <v>16.600000000000001</v>
      </c>
      <c r="H83" s="151">
        <v>1.05</v>
      </c>
      <c r="I83" s="151"/>
    </row>
    <row r="84" spans="2:9" s="3" customFormat="1" x14ac:dyDescent="0.2">
      <c r="B84" s="22">
        <v>16.7</v>
      </c>
      <c r="C84" s="151">
        <v>1.1000000000000001</v>
      </c>
      <c r="D84" s="151"/>
      <c r="G84" s="22">
        <v>16.7</v>
      </c>
      <c r="H84" s="151">
        <v>1.1000000000000001</v>
      </c>
      <c r="I84" s="151"/>
    </row>
    <row r="85" spans="2:9" s="3" customFormat="1" x14ac:dyDescent="0.2">
      <c r="B85" s="22">
        <v>16.8</v>
      </c>
      <c r="C85" s="151">
        <v>1.1499999999999999</v>
      </c>
      <c r="D85" s="151"/>
      <c r="G85" s="22">
        <v>16.8</v>
      </c>
      <c r="H85" s="151">
        <v>1.1499999999999999</v>
      </c>
      <c r="I85" s="151"/>
    </row>
    <row r="86" spans="2:9" s="3" customFormat="1" x14ac:dyDescent="0.2">
      <c r="B86" s="22">
        <v>16.899999999999999</v>
      </c>
      <c r="C86" s="151">
        <v>1.2</v>
      </c>
      <c r="D86" s="151"/>
      <c r="G86" s="22">
        <v>16.899999999999999</v>
      </c>
      <c r="H86" s="151">
        <v>1.2</v>
      </c>
      <c r="I86" s="151"/>
    </row>
    <row r="87" spans="2:9" s="3" customFormat="1" x14ac:dyDescent="0.2">
      <c r="B87" s="22">
        <v>17</v>
      </c>
      <c r="C87" s="151">
        <v>1.25</v>
      </c>
      <c r="D87" s="151"/>
      <c r="G87" s="22">
        <v>17</v>
      </c>
      <c r="H87" s="151">
        <v>1.25</v>
      </c>
      <c r="I87" s="151"/>
    </row>
    <row r="88" spans="2:9" s="3" customFormat="1" x14ac:dyDescent="0.2">
      <c r="B88" s="22">
        <v>17.100000000000001</v>
      </c>
      <c r="C88" s="151">
        <v>1.3</v>
      </c>
      <c r="D88" s="151"/>
      <c r="G88" s="22">
        <v>17.100000000000001</v>
      </c>
      <c r="H88" s="151">
        <v>1.3</v>
      </c>
      <c r="I88" s="151"/>
    </row>
    <row r="89" spans="2:9" s="3" customFormat="1" x14ac:dyDescent="0.2">
      <c r="B89" s="22">
        <v>17.2</v>
      </c>
      <c r="C89" s="151">
        <v>1.35</v>
      </c>
      <c r="D89" s="151"/>
      <c r="G89" s="22">
        <v>17.2</v>
      </c>
      <c r="H89" s="151">
        <v>1.35</v>
      </c>
      <c r="I89" s="151"/>
    </row>
    <row r="90" spans="2:9" s="3" customFormat="1" x14ac:dyDescent="0.2">
      <c r="B90" s="22">
        <v>17.3</v>
      </c>
      <c r="C90" s="151">
        <v>1.4</v>
      </c>
      <c r="D90" s="151"/>
      <c r="G90" s="22">
        <v>17.3</v>
      </c>
      <c r="H90" s="151">
        <v>1.4</v>
      </c>
      <c r="I90" s="151"/>
    </row>
    <row r="91" spans="2:9" s="3" customFormat="1" x14ac:dyDescent="0.2">
      <c r="B91" s="22">
        <v>17.399999999999999</v>
      </c>
      <c r="C91" s="151">
        <v>1.45</v>
      </c>
      <c r="D91" s="151"/>
      <c r="G91" s="22">
        <v>17.399999999999999</v>
      </c>
      <c r="H91" s="151">
        <v>1.45</v>
      </c>
      <c r="I91" s="151"/>
    </row>
    <row r="92" spans="2:9" s="3" customFormat="1" x14ac:dyDescent="0.2">
      <c r="B92" s="22">
        <v>17.5</v>
      </c>
      <c r="C92" s="151">
        <v>1.5</v>
      </c>
      <c r="D92" s="151"/>
      <c r="G92" s="22">
        <v>17.5</v>
      </c>
      <c r="H92" s="151">
        <v>1.5</v>
      </c>
      <c r="I92" s="151"/>
    </row>
    <row r="93" spans="2:9" s="3" customFormat="1" x14ac:dyDescent="0.2">
      <c r="B93" s="22">
        <v>17.600000000000001</v>
      </c>
      <c r="C93" s="151">
        <v>1.55</v>
      </c>
      <c r="D93" s="151"/>
      <c r="G93" s="22">
        <v>17.600000000000001</v>
      </c>
      <c r="H93" s="151">
        <v>1.55</v>
      </c>
      <c r="I93" s="151"/>
    </row>
    <row r="94" spans="2:9" s="3" customFormat="1" x14ac:dyDescent="0.2">
      <c r="B94" s="22">
        <v>17.7</v>
      </c>
      <c r="C94" s="151">
        <v>1.6</v>
      </c>
      <c r="D94" s="151"/>
      <c r="G94" s="22">
        <v>17.7</v>
      </c>
      <c r="H94" s="151">
        <v>1.6</v>
      </c>
      <c r="I94" s="151"/>
    </row>
    <row r="95" spans="2:9" s="3" customFormat="1" x14ac:dyDescent="0.2">
      <c r="B95" s="22">
        <v>17.8</v>
      </c>
      <c r="C95" s="151">
        <v>1.65</v>
      </c>
      <c r="D95" s="151"/>
      <c r="G95" s="22">
        <v>17.8</v>
      </c>
      <c r="H95" s="151">
        <v>1.65</v>
      </c>
      <c r="I95" s="151"/>
    </row>
    <row r="96" spans="2:9" s="3" customFormat="1" x14ac:dyDescent="0.2">
      <c r="B96" s="22">
        <v>17.899999999999999</v>
      </c>
      <c r="C96" s="151">
        <v>1.7</v>
      </c>
      <c r="D96" s="151"/>
      <c r="G96" s="22">
        <v>17.899999999999999</v>
      </c>
      <c r="H96" s="151">
        <v>1.7</v>
      </c>
      <c r="I96" s="151"/>
    </row>
    <row r="97" spans="2:9" s="3" customFormat="1" x14ac:dyDescent="0.2">
      <c r="B97" s="22">
        <v>18</v>
      </c>
      <c r="C97" s="151">
        <v>1.75</v>
      </c>
      <c r="D97" s="151"/>
      <c r="G97" s="22">
        <v>18</v>
      </c>
      <c r="H97" s="151">
        <v>1.75</v>
      </c>
      <c r="I97" s="151"/>
    </row>
    <row r="98" spans="2:9" s="3" customFormat="1" x14ac:dyDescent="0.2">
      <c r="B98" s="22">
        <v>18.100000000000001</v>
      </c>
      <c r="C98" s="151">
        <v>1.8</v>
      </c>
      <c r="D98" s="151"/>
      <c r="G98" s="22">
        <v>18.100000000000001</v>
      </c>
      <c r="H98" s="151">
        <v>1.8</v>
      </c>
      <c r="I98" s="151"/>
    </row>
    <row r="99" spans="2:9" s="3" customFormat="1" x14ac:dyDescent="0.2">
      <c r="B99" s="22">
        <v>18.2</v>
      </c>
      <c r="C99" s="151">
        <v>1.85</v>
      </c>
      <c r="D99" s="151"/>
      <c r="G99" s="22">
        <v>18.2</v>
      </c>
      <c r="H99" s="151">
        <v>1.85</v>
      </c>
      <c r="I99" s="151"/>
    </row>
    <row r="100" spans="2:9" s="3" customFormat="1" x14ac:dyDescent="0.2">
      <c r="B100" s="22">
        <v>18.3</v>
      </c>
      <c r="C100" s="151">
        <v>1.9</v>
      </c>
      <c r="D100" s="151"/>
      <c r="G100" s="22">
        <v>18.3</v>
      </c>
      <c r="H100" s="151">
        <v>1.9</v>
      </c>
      <c r="I100" s="151"/>
    </row>
    <row r="101" spans="2:9" s="3" customFormat="1" x14ac:dyDescent="0.2">
      <c r="B101" s="22">
        <v>18.399999999999999</v>
      </c>
      <c r="C101" s="151">
        <v>1.95</v>
      </c>
      <c r="D101" s="151"/>
      <c r="G101" s="22">
        <v>18.399999999999999</v>
      </c>
      <c r="H101" s="151">
        <v>1.95</v>
      </c>
      <c r="I101" s="151"/>
    </row>
    <row r="102" spans="2:9" s="3" customFormat="1" x14ac:dyDescent="0.2">
      <c r="B102" s="22">
        <v>18.5</v>
      </c>
      <c r="C102" s="151">
        <v>2</v>
      </c>
      <c r="D102" s="151"/>
      <c r="G102" s="22">
        <v>18.5</v>
      </c>
      <c r="H102" s="151">
        <v>2</v>
      </c>
      <c r="I102" s="151"/>
    </row>
    <row r="103" spans="2:9" s="3" customFormat="1" x14ac:dyDescent="0.2">
      <c r="B103" s="22">
        <v>18.600000000000001</v>
      </c>
      <c r="C103" s="151">
        <v>2.0499999999999998</v>
      </c>
      <c r="D103" s="151"/>
      <c r="G103" s="22">
        <v>18.600000000000001</v>
      </c>
      <c r="H103" s="151">
        <v>2.0499999999999998</v>
      </c>
      <c r="I103" s="151"/>
    </row>
    <row r="104" spans="2:9" s="3" customFormat="1" x14ac:dyDescent="0.2">
      <c r="B104" s="22">
        <v>18.7</v>
      </c>
      <c r="C104" s="151">
        <v>2.1</v>
      </c>
      <c r="D104" s="151"/>
      <c r="G104" s="22">
        <v>18.7</v>
      </c>
      <c r="H104" s="151">
        <v>2.1</v>
      </c>
      <c r="I104" s="151"/>
    </row>
    <row r="105" spans="2:9" s="3" customFormat="1" x14ac:dyDescent="0.2">
      <c r="B105" s="22">
        <v>18.8</v>
      </c>
      <c r="C105" s="151">
        <v>2.15</v>
      </c>
      <c r="D105" s="151"/>
      <c r="G105" s="22">
        <v>18.8</v>
      </c>
      <c r="H105" s="151">
        <v>2.15</v>
      </c>
      <c r="I105" s="151"/>
    </row>
    <row r="106" spans="2:9" s="3" customFormat="1" x14ac:dyDescent="0.2">
      <c r="B106" s="22">
        <v>18.899999999999999</v>
      </c>
      <c r="C106" s="151">
        <v>2.2000000000000002</v>
      </c>
      <c r="D106" s="151"/>
      <c r="G106" s="22">
        <v>18.899999999999999</v>
      </c>
      <c r="H106" s="151">
        <v>2.2000000000000002</v>
      </c>
      <c r="I106" s="151"/>
    </row>
    <row r="107" spans="2:9" s="3" customFormat="1" x14ac:dyDescent="0.2">
      <c r="B107" s="22">
        <v>19</v>
      </c>
      <c r="C107" s="151">
        <v>2.25</v>
      </c>
      <c r="D107" s="151"/>
      <c r="G107" s="22">
        <v>19</v>
      </c>
      <c r="H107" s="151">
        <v>2.25</v>
      </c>
      <c r="I107" s="151"/>
    </row>
    <row r="108" spans="2:9" s="3" customFormat="1" x14ac:dyDescent="0.2">
      <c r="B108" s="22">
        <v>19.100000000000001</v>
      </c>
      <c r="C108" s="151">
        <v>2.2999999999999998</v>
      </c>
      <c r="D108" s="151"/>
      <c r="G108" s="22">
        <v>19.100000000000001</v>
      </c>
      <c r="H108" s="151">
        <v>2.2999999999999998</v>
      </c>
      <c r="I108" s="151"/>
    </row>
    <row r="109" spans="2:9" s="3" customFormat="1" x14ac:dyDescent="0.2">
      <c r="B109" s="22">
        <v>19.2</v>
      </c>
      <c r="C109" s="151">
        <v>2.35</v>
      </c>
      <c r="D109" s="151"/>
      <c r="G109" s="22">
        <v>19.2</v>
      </c>
      <c r="H109" s="151">
        <v>2.35</v>
      </c>
      <c r="I109" s="151"/>
    </row>
    <row r="110" spans="2:9" s="3" customFormat="1" x14ac:dyDescent="0.2">
      <c r="B110" s="22">
        <v>19.3</v>
      </c>
      <c r="C110" s="151">
        <v>2.4</v>
      </c>
      <c r="D110" s="151"/>
      <c r="G110" s="22">
        <v>19.3</v>
      </c>
      <c r="H110" s="151">
        <v>2.4</v>
      </c>
      <c r="I110" s="151"/>
    </row>
    <row r="111" spans="2:9" s="3" customFormat="1" x14ac:dyDescent="0.2">
      <c r="B111" s="22">
        <v>19.399999999999999</v>
      </c>
      <c r="C111" s="151">
        <v>2.4500000000000002</v>
      </c>
      <c r="D111" s="151"/>
      <c r="G111" s="22">
        <v>19.399999999999999</v>
      </c>
      <c r="H111" s="151">
        <v>2.4500000000000002</v>
      </c>
      <c r="I111" s="151"/>
    </row>
    <row r="112" spans="2:9" s="3" customFormat="1" x14ac:dyDescent="0.2">
      <c r="B112" s="22">
        <v>19.5</v>
      </c>
      <c r="C112" s="151">
        <v>2.5</v>
      </c>
      <c r="D112" s="151"/>
      <c r="G112" s="22">
        <v>19.5</v>
      </c>
      <c r="H112" s="151">
        <v>2.5</v>
      </c>
      <c r="I112" s="151"/>
    </row>
    <row r="113" spans="2:9" s="3" customFormat="1" x14ac:dyDescent="0.2">
      <c r="B113" s="22">
        <v>19.600000000000001</v>
      </c>
      <c r="C113" s="151">
        <v>2.5499999999999998</v>
      </c>
      <c r="D113" s="151"/>
      <c r="G113" s="22">
        <v>19.600000000000001</v>
      </c>
      <c r="H113" s="151">
        <v>2.5499999999999998</v>
      </c>
      <c r="I113" s="151"/>
    </row>
    <row r="114" spans="2:9" s="3" customFormat="1" x14ac:dyDescent="0.2">
      <c r="B114" s="22">
        <v>19.7</v>
      </c>
      <c r="C114" s="151">
        <v>2.6</v>
      </c>
      <c r="D114" s="151"/>
      <c r="G114" s="22">
        <v>19.7</v>
      </c>
      <c r="H114" s="151">
        <v>2.6</v>
      </c>
      <c r="I114" s="151"/>
    </row>
    <row r="115" spans="2:9" s="3" customFormat="1" x14ac:dyDescent="0.2">
      <c r="B115" s="22">
        <v>19.8</v>
      </c>
      <c r="C115" s="151">
        <v>2.65</v>
      </c>
      <c r="D115" s="151"/>
      <c r="G115" s="22">
        <v>19.8</v>
      </c>
      <c r="H115" s="151">
        <v>2.65</v>
      </c>
      <c r="I115" s="151"/>
    </row>
    <row r="116" spans="2:9" s="3" customFormat="1" x14ac:dyDescent="0.2">
      <c r="B116" s="22">
        <v>19.899999999999999</v>
      </c>
      <c r="C116" s="151">
        <v>2.7</v>
      </c>
      <c r="D116" s="151"/>
      <c r="G116" s="22">
        <v>19.899999999999999</v>
      </c>
      <c r="H116" s="151">
        <v>2.7</v>
      </c>
      <c r="I116" s="151"/>
    </row>
    <row r="117" spans="2:9" s="3" customFormat="1" x14ac:dyDescent="0.2">
      <c r="B117" s="22">
        <v>20</v>
      </c>
      <c r="C117" s="151">
        <v>2.75</v>
      </c>
      <c r="D117" s="151"/>
      <c r="G117" s="22">
        <v>20</v>
      </c>
      <c r="H117" s="151">
        <v>2.75</v>
      </c>
      <c r="I117" s="151"/>
    </row>
    <row r="118" spans="2:9" s="3" customFormat="1" x14ac:dyDescent="0.2">
      <c r="B118" s="22">
        <v>20.100000000000001</v>
      </c>
      <c r="C118" s="151">
        <v>2.8</v>
      </c>
      <c r="D118" s="151"/>
      <c r="G118" s="22">
        <v>20.100000000000001</v>
      </c>
      <c r="H118" s="151">
        <v>2.8</v>
      </c>
      <c r="I118" s="151"/>
    </row>
    <row r="119" spans="2:9" s="3" customFormat="1" x14ac:dyDescent="0.2">
      <c r="B119" s="22">
        <v>20.2</v>
      </c>
      <c r="C119" s="151">
        <v>2.85</v>
      </c>
      <c r="D119" s="151"/>
      <c r="G119" s="22">
        <v>20.2</v>
      </c>
      <c r="H119" s="151">
        <v>2.85</v>
      </c>
      <c r="I119" s="151"/>
    </row>
    <row r="120" spans="2:9" s="3" customFormat="1" x14ac:dyDescent="0.2">
      <c r="B120" s="22">
        <v>20.3</v>
      </c>
      <c r="C120" s="151">
        <v>2.9</v>
      </c>
      <c r="D120" s="151"/>
      <c r="G120" s="22">
        <v>20.3</v>
      </c>
      <c r="H120" s="151">
        <v>2.9</v>
      </c>
      <c r="I120" s="151"/>
    </row>
    <row r="121" spans="2:9" s="3" customFormat="1" x14ac:dyDescent="0.2">
      <c r="B121" s="22">
        <v>20.399999999999999</v>
      </c>
      <c r="C121" s="151">
        <v>2.95</v>
      </c>
      <c r="D121" s="151"/>
      <c r="G121" s="22">
        <v>20.399999999999999</v>
      </c>
      <c r="H121" s="151">
        <v>2.95</v>
      </c>
      <c r="I121" s="151"/>
    </row>
    <row r="122" spans="2:9" s="3" customFormat="1" x14ac:dyDescent="0.2">
      <c r="B122" s="22">
        <v>20.5</v>
      </c>
      <c r="C122" s="151">
        <v>3</v>
      </c>
      <c r="D122" s="151"/>
      <c r="G122" s="22">
        <v>20.5</v>
      </c>
      <c r="H122" s="151">
        <v>3</v>
      </c>
      <c r="I122" s="151"/>
    </row>
    <row r="123" spans="2:9" s="3" customFormat="1" x14ac:dyDescent="0.2">
      <c r="B123" s="22">
        <v>20.6</v>
      </c>
      <c r="C123" s="151">
        <v>3.05</v>
      </c>
      <c r="D123" s="151"/>
      <c r="G123" s="22">
        <v>20.6</v>
      </c>
      <c r="H123" s="151">
        <v>3.05</v>
      </c>
      <c r="I123" s="151"/>
    </row>
    <row r="124" spans="2:9" s="3" customFormat="1" x14ac:dyDescent="0.2">
      <c r="B124" s="22">
        <v>20.7</v>
      </c>
      <c r="C124" s="151">
        <v>3.1</v>
      </c>
      <c r="D124" s="151"/>
      <c r="G124" s="22">
        <v>20.7</v>
      </c>
      <c r="H124" s="151">
        <v>3.1</v>
      </c>
      <c r="I124" s="151"/>
    </row>
    <row r="125" spans="2:9" s="3" customFormat="1" x14ac:dyDescent="0.2">
      <c r="B125" s="22">
        <v>20.8</v>
      </c>
      <c r="C125" s="151">
        <v>3.15</v>
      </c>
      <c r="D125" s="151"/>
      <c r="G125" s="22">
        <v>20.8</v>
      </c>
      <c r="H125" s="151">
        <v>3.15</v>
      </c>
      <c r="I125" s="151"/>
    </row>
    <row r="126" spans="2:9" s="3" customFormat="1" x14ac:dyDescent="0.2">
      <c r="B126" s="22">
        <v>20.9</v>
      </c>
      <c r="C126" s="151">
        <v>3.2</v>
      </c>
      <c r="D126" s="151"/>
      <c r="G126" s="22">
        <v>20.9</v>
      </c>
      <c r="H126" s="151">
        <v>3.2</v>
      </c>
      <c r="I126" s="151"/>
    </row>
    <row r="127" spans="2:9" s="3" customFormat="1" x14ac:dyDescent="0.2">
      <c r="B127" s="22">
        <v>21</v>
      </c>
      <c r="C127" s="151">
        <v>3.25</v>
      </c>
      <c r="D127" s="151"/>
      <c r="G127" s="22">
        <v>21</v>
      </c>
      <c r="H127" s="151">
        <v>3.25</v>
      </c>
      <c r="I127" s="151"/>
    </row>
    <row r="128" spans="2:9" s="3" customFormat="1" x14ac:dyDescent="0.2">
      <c r="B128" s="22">
        <v>21.1</v>
      </c>
      <c r="C128" s="151">
        <v>3.3</v>
      </c>
      <c r="D128" s="151"/>
      <c r="G128" s="22">
        <v>21.1</v>
      </c>
      <c r="H128" s="151">
        <v>3.3</v>
      </c>
      <c r="I128" s="151"/>
    </row>
    <row r="129" spans="2:9" s="3" customFormat="1" x14ac:dyDescent="0.2">
      <c r="B129" s="22">
        <v>21.2</v>
      </c>
      <c r="C129" s="151">
        <v>3.35</v>
      </c>
      <c r="D129" s="151"/>
      <c r="G129" s="22">
        <v>21.2</v>
      </c>
      <c r="H129" s="151">
        <v>3.35</v>
      </c>
      <c r="I129" s="151"/>
    </row>
    <row r="130" spans="2:9" s="3" customFormat="1" x14ac:dyDescent="0.2">
      <c r="B130" s="22">
        <v>21.3</v>
      </c>
      <c r="C130" s="151">
        <v>3.4</v>
      </c>
      <c r="D130" s="151"/>
      <c r="G130" s="22">
        <v>21.3</v>
      </c>
      <c r="H130" s="151">
        <v>3.4</v>
      </c>
      <c r="I130" s="151"/>
    </row>
    <row r="131" spans="2:9" s="3" customFormat="1" x14ac:dyDescent="0.2">
      <c r="B131" s="22">
        <v>21.4</v>
      </c>
      <c r="C131" s="151">
        <v>3.45</v>
      </c>
      <c r="D131" s="151"/>
      <c r="G131" s="22">
        <v>21.4</v>
      </c>
      <c r="H131" s="151">
        <v>3.45</v>
      </c>
      <c r="I131" s="151"/>
    </row>
    <row r="132" spans="2:9" s="3" customFormat="1" x14ac:dyDescent="0.2">
      <c r="B132" s="22">
        <v>21.5</v>
      </c>
      <c r="C132" s="151">
        <v>3.5</v>
      </c>
      <c r="D132" s="151"/>
      <c r="G132" s="22">
        <v>21.5</v>
      </c>
      <c r="H132" s="151">
        <v>3.5</v>
      </c>
      <c r="I132" s="151"/>
    </row>
    <row r="133" spans="2:9" s="3" customFormat="1" x14ac:dyDescent="0.2">
      <c r="B133" s="22">
        <v>21.6</v>
      </c>
      <c r="C133" s="151">
        <v>3.55</v>
      </c>
      <c r="D133" s="151"/>
      <c r="G133" s="22">
        <v>21.6</v>
      </c>
      <c r="H133" s="151">
        <v>3.55</v>
      </c>
      <c r="I133" s="151"/>
    </row>
    <row r="134" spans="2:9" s="3" customFormat="1" x14ac:dyDescent="0.2">
      <c r="B134" s="22">
        <v>21.7</v>
      </c>
      <c r="C134" s="151">
        <v>3.6</v>
      </c>
      <c r="D134" s="151"/>
      <c r="G134" s="22">
        <v>21.7</v>
      </c>
      <c r="H134" s="151">
        <v>3.6</v>
      </c>
      <c r="I134" s="151"/>
    </row>
    <row r="135" spans="2:9" s="3" customFormat="1" x14ac:dyDescent="0.2">
      <c r="B135" s="22">
        <v>21.8</v>
      </c>
      <c r="C135" s="151">
        <v>3.65</v>
      </c>
      <c r="D135" s="151"/>
      <c r="G135" s="22">
        <v>21.8</v>
      </c>
      <c r="H135" s="151">
        <v>3.65</v>
      </c>
      <c r="I135" s="151"/>
    </row>
    <row r="136" spans="2:9" s="3" customFormat="1" x14ac:dyDescent="0.2">
      <c r="B136" s="22">
        <v>21.9</v>
      </c>
      <c r="C136" s="151">
        <v>3.7</v>
      </c>
      <c r="D136" s="151"/>
      <c r="G136" s="22">
        <v>21.9</v>
      </c>
      <c r="H136" s="151">
        <v>3.7</v>
      </c>
      <c r="I136" s="151"/>
    </row>
    <row r="137" spans="2:9" s="3" customFormat="1" x14ac:dyDescent="0.2">
      <c r="B137" s="22">
        <v>22</v>
      </c>
      <c r="C137" s="151">
        <v>3.75</v>
      </c>
      <c r="D137" s="151"/>
      <c r="G137" s="22">
        <v>22</v>
      </c>
      <c r="H137" s="151">
        <v>3.75</v>
      </c>
      <c r="I137" s="151"/>
    </row>
    <row r="138" spans="2:9" s="3" customFormat="1" x14ac:dyDescent="0.2">
      <c r="B138" s="22">
        <v>22.1</v>
      </c>
      <c r="C138" s="151">
        <v>3.8</v>
      </c>
      <c r="D138" s="151"/>
      <c r="G138" s="22">
        <v>22.1</v>
      </c>
      <c r="H138" s="151">
        <v>3.8</v>
      </c>
      <c r="I138" s="151"/>
    </row>
    <row r="139" spans="2:9" s="3" customFormat="1" x14ac:dyDescent="0.2">
      <c r="B139" s="22">
        <v>22.2</v>
      </c>
      <c r="C139" s="151">
        <v>3.85</v>
      </c>
      <c r="D139" s="151"/>
      <c r="G139" s="22">
        <v>22.2</v>
      </c>
      <c r="H139" s="151">
        <v>3.85</v>
      </c>
      <c r="I139" s="151"/>
    </row>
    <row r="140" spans="2:9" s="3" customFormat="1" x14ac:dyDescent="0.2">
      <c r="B140" s="22">
        <v>22.3</v>
      </c>
      <c r="C140" s="151">
        <v>3.9</v>
      </c>
      <c r="D140" s="151"/>
      <c r="G140" s="22">
        <v>22.3</v>
      </c>
      <c r="H140" s="151">
        <v>3.9</v>
      </c>
      <c r="I140" s="151"/>
    </row>
    <row r="141" spans="2:9" s="3" customFormat="1" x14ac:dyDescent="0.2">
      <c r="B141" s="22">
        <v>22.4</v>
      </c>
      <c r="C141" s="151">
        <v>3.95</v>
      </c>
      <c r="D141" s="151"/>
      <c r="G141" s="22">
        <v>22.4</v>
      </c>
      <c r="H141" s="151">
        <v>3.95</v>
      </c>
      <c r="I141" s="151"/>
    </row>
    <row r="142" spans="2:9" s="3" customFormat="1" x14ac:dyDescent="0.2">
      <c r="B142" s="22">
        <v>22.5</v>
      </c>
      <c r="C142" s="151">
        <v>4</v>
      </c>
      <c r="D142" s="151"/>
      <c r="G142" s="22">
        <v>22.5</v>
      </c>
      <c r="H142" s="151">
        <v>4</v>
      </c>
      <c r="I142" s="151"/>
    </row>
    <row r="143" spans="2:9" s="3" customFormat="1" x14ac:dyDescent="0.2">
      <c r="B143" s="22">
        <v>22.6</v>
      </c>
      <c r="C143" s="151">
        <v>4.05</v>
      </c>
      <c r="D143" s="151"/>
      <c r="G143" s="22">
        <v>22.6</v>
      </c>
      <c r="H143" s="151">
        <v>4.05</v>
      </c>
      <c r="I143" s="151"/>
    </row>
    <row r="144" spans="2:9" s="3" customFormat="1" x14ac:dyDescent="0.2">
      <c r="B144" s="22">
        <v>22.7</v>
      </c>
      <c r="C144" s="151">
        <v>4.0999999999999996</v>
      </c>
      <c r="D144" s="151"/>
      <c r="G144" s="22">
        <v>22.7</v>
      </c>
      <c r="H144" s="151">
        <v>4.0999999999999996</v>
      </c>
      <c r="I144" s="151"/>
    </row>
    <row r="145" spans="2:9" s="3" customFormat="1" x14ac:dyDescent="0.2">
      <c r="B145" s="22">
        <v>22.8</v>
      </c>
      <c r="C145" s="151">
        <v>4.1500000000000004</v>
      </c>
      <c r="D145" s="151"/>
      <c r="G145" s="22">
        <v>22.8</v>
      </c>
      <c r="H145" s="151">
        <v>4.1500000000000004</v>
      </c>
      <c r="I145" s="151"/>
    </row>
    <row r="146" spans="2:9" s="3" customFormat="1" x14ac:dyDescent="0.2">
      <c r="B146" s="22">
        <v>22.9</v>
      </c>
      <c r="C146" s="151">
        <v>4.2</v>
      </c>
      <c r="D146" s="151"/>
      <c r="G146" s="22">
        <v>22.9</v>
      </c>
      <c r="H146" s="151">
        <v>4.2</v>
      </c>
      <c r="I146" s="151"/>
    </row>
    <row r="147" spans="2:9" s="3" customFormat="1" x14ac:dyDescent="0.2">
      <c r="B147" s="22">
        <v>23</v>
      </c>
      <c r="C147" s="151">
        <v>4.25</v>
      </c>
      <c r="D147" s="151"/>
      <c r="G147" s="22">
        <v>23</v>
      </c>
      <c r="H147" s="151">
        <v>4.25</v>
      </c>
      <c r="I147" s="151"/>
    </row>
    <row r="148" spans="2:9" s="3" customFormat="1" x14ac:dyDescent="0.2">
      <c r="B148" s="22">
        <v>23.1</v>
      </c>
      <c r="C148" s="151">
        <v>4.3</v>
      </c>
      <c r="D148" s="151"/>
      <c r="G148" s="22">
        <v>23.1</v>
      </c>
      <c r="H148" s="151">
        <v>4.3</v>
      </c>
      <c r="I148" s="151"/>
    </row>
    <row r="149" spans="2:9" s="3" customFormat="1" x14ac:dyDescent="0.2">
      <c r="B149" s="22">
        <v>23.2</v>
      </c>
      <c r="C149" s="151">
        <v>4.3499999999999996</v>
      </c>
      <c r="D149" s="151"/>
      <c r="G149" s="22">
        <v>23.2</v>
      </c>
      <c r="H149" s="151">
        <v>4.3499999999999996</v>
      </c>
      <c r="I149" s="151"/>
    </row>
    <row r="150" spans="2:9" s="3" customFormat="1" x14ac:dyDescent="0.2">
      <c r="B150" s="22">
        <v>23.3</v>
      </c>
      <c r="C150" s="151">
        <v>4.4000000000000004</v>
      </c>
      <c r="D150" s="151"/>
      <c r="G150" s="22">
        <v>23.3</v>
      </c>
      <c r="H150" s="151">
        <v>4.4000000000000004</v>
      </c>
      <c r="I150" s="151"/>
    </row>
    <row r="151" spans="2:9" s="3" customFormat="1" x14ac:dyDescent="0.2">
      <c r="B151" s="22">
        <v>23.4</v>
      </c>
      <c r="C151" s="151">
        <v>4.45</v>
      </c>
      <c r="D151" s="151"/>
      <c r="G151" s="22">
        <v>23.4</v>
      </c>
      <c r="H151" s="151">
        <v>4.45</v>
      </c>
      <c r="I151" s="151"/>
    </row>
    <row r="152" spans="2:9" s="3" customFormat="1" x14ac:dyDescent="0.2">
      <c r="B152" s="22">
        <v>23.5</v>
      </c>
      <c r="C152" s="151">
        <v>4.5</v>
      </c>
      <c r="D152" s="151"/>
      <c r="G152" s="22">
        <v>23.5</v>
      </c>
      <c r="H152" s="151">
        <v>4.5</v>
      </c>
      <c r="I152" s="151"/>
    </row>
    <row r="153" spans="2:9" s="3" customFormat="1" x14ac:dyDescent="0.2">
      <c r="B153" s="22">
        <v>23.6</v>
      </c>
      <c r="C153" s="151">
        <v>4.55</v>
      </c>
      <c r="D153" s="151"/>
      <c r="G153" s="22">
        <v>23.6</v>
      </c>
      <c r="H153" s="151">
        <v>4.55</v>
      </c>
      <c r="I153" s="151"/>
    </row>
    <row r="154" spans="2:9" s="3" customFormat="1" x14ac:dyDescent="0.2">
      <c r="B154" s="22">
        <v>23.7</v>
      </c>
      <c r="C154" s="151">
        <v>4.5999999999999996</v>
      </c>
      <c r="D154" s="151"/>
      <c r="G154" s="22">
        <v>23.7</v>
      </c>
      <c r="H154" s="151">
        <v>4.5999999999999996</v>
      </c>
      <c r="I154" s="151"/>
    </row>
    <row r="155" spans="2:9" s="3" customFormat="1" x14ac:dyDescent="0.2">
      <c r="B155" s="22">
        <v>23.8</v>
      </c>
      <c r="C155" s="151">
        <v>4.6500000000000004</v>
      </c>
      <c r="D155" s="151"/>
      <c r="G155" s="22">
        <v>23.8</v>
      </c>
      <c r="H155" s="151">
        <v>4.6500000000000004</v>
      </c>
      <c r="I155" s="151"/>
    </row>
    <row r="156" spans="2:9" s="3" customFormat="1" x14ac:dyDescent="0.2">
      <c r="B156" s="22">
        <v>23.9</v>
      </c>
      <c r="C156" s="151">
        <v>4.7</v>
      </c>
      <c r="D156" s="151"/>
      <c r="G156" s="22">
        <v>23.9</v>
      </c>
      <c r="H156" s="151">
        <v>4.7</v>
      </c>
      <c r="I156" s="151"/>
    </row>
    <row r="157" spans="2:9" s="3" customFormat="1" x14ac:dyDescent="0.2">
      <c r="B157" s="22">
        <v>24</v>
      </c>
      <c r="C157" s="151">
        <v>4.75</v>
      </c>
      <c r="D157" s="151"/>
      <c r="G157" s="22">
        <v>24</v>
      </c>
      <c r="H157" s="151">
        <v>4.75</v>
      </c>
      <c r="I157" s="151"/>
    </row>
    <row r="158" spans="2:9" s="3" customFormat="1" x14ac:dyDescent="0.2">
      <c r="B158" s="22">
        <v>24.1</v>
      </c>
      <c r="C158" s="151">
        <v>4.8</v>
      </c>
      <c r="D158" s="151"/>
      <c r="G158" s="22">
        <v>24.1</v>
      </c>
      <c r="H158" s="151">
        <v>4.8</v>
      </c>
      <c r="I158" s="151"/>
    </row>
    <row r="159" spans="2:9" s="3" customFormat="1" x14ac:dyDescent="0.2">
      <c r="B159" s="22">
        <v>24.2</v>
      </c>
      <c r="C159" s="151">
        <v>4.8499999999999996</v>
      </c>
      <c r="D159" s="151"/>
      <c r="G159" s="22">
        <v>24.2</v>
      </c>
      <c r="H159" s="151">
        <v>4.8499999999999996</v>
      </c>
      <c r="I159" s="151"/>
    </row>
    <row r="160" spans="2:9" s="3" customFormat="1" x14ac:dyDescent="0.2">
      <c r="B160" s="22">
        <v>24.3</v>
      </c>
      <c r="C160" s="151">
        <v>4.9000000000000004</v>
      </c>
      <c r="D160" s="151"/>
      <c r="G160" s="22">
        <v>24.3</v>
      </c>
      <c r="H160" s="151">
        <v>4.9000000000000004</v>
      </c>
      <c r="I160" s="151"/>
    </row>
    <row r="161" spans="2:9" s="3" customFormat="1" x14ac:dyDescent="0.2">
      <c r="B161" s="22">
        <v>24.4</v>
      </c>
      <c r="C161" s="151">
        <v>4.95</v>
      </c>
      <c r="D161" s="151"/>
      <c r="G161" s="22">
        <v>24.4</v>
      </c>
      <c r="H161" s="151">
        <v>4.95</v>
      </c>
      <c r="I161" s="151"/>
    </row>
    <row r="162" spans="2:9" s="3" customFormat="1" x14ac:dyDescent="0.2">
      <c r="B162" s="22">
        <v>24.5</v>
      </c>
      <c r="C162" s="151">
        <v>5</v>
      </c>
      <c r="D162" s="151"/>
      <c r="G162" s="22">
        <v>24.5</v>
      </c>
      <c r="H162" s="151">
        <v>5</v>
      </c>
      <c r="I162" s="151"/>
    </row>
    <row r="163" spans="2:9" s="3" customFormat="1" x14ac:dyDescent="0.2">
      <c r="B163" s="22">
        <v>24.6</v>
      </c>
      <c r="C163" s="151">
        <v>5.05</v>
      </c>
      <c r="D163" s="151"/>
      <c r="G163" s="22">
        <v>24.6</v>
      </c>
      <c r="H163" s="151">
        <v>5.05</v>
      </c>
      <c r="I163" s="151"/>
    </row>
    <row r="164" spans="2:9" s="3" customFormat="1" x14ac:dyDescent="0.2">
      <c r="B164" s="22">
        <v>24.7</v>
      </c>
      <c r="C164" s="151">
        <v>5.0999999999999996</v>
      </c>
      <c r="D164" s="151"/>
      <c r="G164" s="22">
        <v>24.7</v>
      </c>
      <c r="H164" s="151">
        <v>5.0999999999999996</v>
      </c>
      <c r="I164" s="151"/>
    </row>
    <row r="165" spans="2:9" s="3" customFormat="1" x14ac:dyDescent="0.2">
      <c r="B165" s="22">
        <v>24.8</v>
      </c>
      <c r="C165" s="151">
        <v>5.15</v>
      </c>
      <c r="D165" s="151"/>
      <c r="G165" s="22">
        <v>24.8</v>
      </c>
      <c r="H165" s="151">
        <v>5.15</v>
      </c>
      <c r="I165" s="151"/>
    </row>
    <row r="166" spans="2:9" s="3" customFormat="1" x14ac:dyDescent="0.2">
      <c r="B166" s="22">
        <v>24.9</v>
      </c>
      <c r="C166" s="151">
        <v>5.2</v>
      </c>
      <c r="D166" s="151"/>
      <c r="G166" s="22">
        <v>24.9</v>
      </c>
      <c r="H166" s="151">
        <v>5.2</v>
      </c>
      <c r="I166" s="151"/>
    </row>
    <row r="167" spans="2:9" s="3" customFormat="1" x14ac:dyDescent="0.2">
      <c r="B167" s="22">
        <v>25</v>
      </c>
      <c r="C167" s="151">
        <v>5.25</v>
      </c>
      <c r="D167" s="151"/>
      <c r="G167" s="22">
        <v>25</v>
      </c>
      <c r="H167" s="151">
        <v>5.25</v>
      </c>
      <c r="I167" s="151"/>
    </row>
    <row r="168" spans="2:9" s="3" customFormat="1" x14ac:dyDescent="0.2">
      <c r="B168" s="22">
        <v>25.1</v>
      </c>
      <c r="C168" s="151">
        <v>5.3</v>
      </c>
      <c r="D168" s="151"/>
      <c r="G168" s="22">
        <v>25.1</v>
      </c>
      <c r="H168" s="151">
        <v>5.3</v>
      </c>
      <c r="I168" s="151"/>
    </row>
    <row r="169" spans="2:9" s="3" customFormat="1" x14ac:dyDescent="0.2">
      <c r="B169" s="22">
        <v>25.2</v>
      </c>
      <c r="C169" s="151">
        <v>5.35</v>
      </c>
      <c r="D169" s="151"/>
      <c r="G169" s="22">
        <v>25.2</v>
      </c>
      <c r="H169" s="151">
        <v>5.35</v>
      </c>
      <c r="I169" s="151"/>
    </row>
    <row r="170" spans="2:9" s="3" customFormat="1" x14ac:dyDescent="0.2">
      <c r="B170" s="22">
        <v>25.3</v>
      </c>
      <c r="C170" s="151">
        <v>5.4</v>
      </c>
      <c r="D170" s="151"/>
      <c r="G170" s="22">
        <v>25.3</v>
      </c>
      <c r="H170" s="151">
        <v>5.4</v>
      </c>
      <c r="I170" s="151"/>
    </row>
    <row r="171" spans="2:9" s="3" customFormat="1" x14ac:dyDescent="0.2">
      <c r="B171" s="22">
        <v>25.4</v>
      </c>
      <c r="C171" s="151">
        <v>5.45</v>
      </c>
      <c r="D171" s="151"/>
      <c r="G171" s="22">
        <v>25.4</v>
      </c>
      <c r="H171" s="151">
        <v>5.45</v>
      </c>
      <c r="I171" s="151"/>
    </row>
    <row r="172" spans="2:9" s="3" customFormat="1" x14ac:dyDescent="0.2">
      <c r="B172" s="22">
        <v>25.5</v>
      </c>
      <c r="C172" s="151">
        <v>5.5</v>
      </c>
      <c r="D172" s="151"/>
      <c r="G172" s="22">
        <v>25.5</v>
      </c>
      <c r="H172" s="151">
        <v>5.5</v>
      </c>
      <c r="I172" s="151"/>
    </row>
    <row r="173" spans="2:9" s="3" customFormat="1" x14ac:dyDescent="0.2">
      <c r="B173" s="22">
        <v>25.6</v>
      </c>
      <c r="C173" s="151">
        <v>5.55</v>
      </c>
      <c r="D173" s="151"/>
      <c r="G173" s="22">
        <v>25.6</v>
      </c>
      <c r="H173" s="151">
        <v>5.55</v>
      </c>
      <c r="I173" s="151"/>
    </row>
    <row r="174" spans="2:9" s="3" customFormat="1" x14ac:dyDescent="0.2">
      <c r="B174" s="22">
        <v>25.7</v>
      </c>
      <c r="C174" s="151">
        <v>5.6</v>
      </c>
      <c r="D174" s="151"/>
      <c r="G174" s="22">
        <v>25.7</v>
      </c>
      <c r="H174" s="151">
        <v>5.6</v>
      </c>
      <c r="I174" s="151"/>
    </row>
    <row r="175" spans="2:9" s="3" customFormat="1" x14ac:dyDescent="0.2">
      <c r="B175" s="22">
        <v>25.8</v>
      </c>
      <c r="C175" s="151">
        <v>5.65</v>
      </c>
      <c r="D175" s="151"/>
      <c r="G175" s="22">
        <v>25.8</v>
      </c>
      <c r="H175" s="151">
        <v>5.65</v>
      </c>
      <c r="I175" s="151"/>
    </row>
    <row r="176" spans="2:9" s="3" customFormat="1" x14ac:dyDescent="0.2">
      <c r="B176" s="22">
        <v>25.9</v>
      </c>
      <c r="C176" s="151">
        <v>5.7</v>
      </c>
      <c r="D176" s="151"/>
      <c r="G176" s="22">
        <v>25.9</v>
      </c>
      <c r="H176" s="151">
        <v>5.7</v>
      </c>
      <c r="I176" s="151"/>
    </row>
    <row r="177" spans="2:11" s="3" customFormat="1" x14ac:dyDescent="0.2">
      <c r="B177" s="22">
        <v>26</v>
      </c>
      <c r="C177" s="151">
        <v>5.75</v>
      </c>
      <c r="D177" s="151"/>
      <c r="G177" s="22">
        <v>26</v>
      </c>
      <c r="H177" s="151">
        <v>5.75</v>
      </c>
      <c r="I177" s="151"/>
    </row>
    <row r="178" spans="2:11" s="3" customFormat="1" x14ac:dyDescent="0.2">
      <c r="B178" s="22">
        <v>26.1</v>
      </c>
      <c r="C178" s="151">
        <v>5.8</v>
      </c>
      <c r="D178" s="151"/>
      <c r="G178" s="22">
        <v>26.1</v>
      </c>
      <c r="H178" s="151">
        <v>5.8</v>
      </c>
      <c r="I178" s="151"/>
    </row>
    <row r="179" spans="2:11" s="3" customFormat="1" x14ac:dyDescent="0.2">
      <c r="B179" s="22">
        <v>26.2</v>
      </c>
      <c r="C179" s="151">
        <v>5.85</v>
      </c>
      <c r="D179" s="151"/>
      <c r="G179" s="22">
        <v>26.2</v>
      </c>
      <c r="H179" s="151">
        <v>5.85</v>
      </c>
      <c r="I179" s="151"/>
    </row>
    <row r="180" spans="2:11" s="3" customFormat="1" x14ac:dyDescent="0.2">
      <c r="B180" s="22">
        <v>26.3</v>
      </c>
      <c r="C180" s="151">
        <v>5.9</v>
      </c>
      <c r="D180" s="151"/>
      <c r="G180" s="22">
        <v>26.3</v>
      </c>
      <c r="H180" s="151">
        <v>5.9</v>
      </c>
      <c r="I180" s="151"/>
    </row>
    <row r="181" spans="2:11" s="3" customFormat="1" x14ac:dyDescent="0.2">
      <c r="B181" s="22">
        <v>26.4</v>
      </c>
      <c r="C181" s="151">
        <v>5.95</v>
      </c>
      <c r="D181" s="151"/>
      <c r="G181" s="22">
        <v>26.4</v>
      </c>
      <c r="H181" s="151">
        <v>5.95</v>
      </c>
      <c r="I181" s="151"/>
    </row>
    <row r="182" spans="2:11" s="3" customFormat="1" x14ac:dyDescent="0.2">
      <c r="B182" s="22">
        <v>26.5</v>
      </c>
      <c r="C182" s="151">
        <v>6</v>
      </c>
      <c r="D182" s="151"/>
      <c r="G182" s="22">
        <v>26.5</v>
      </c>
      <c r="H182" s="151">
        <v>6</v>
      </c>
      <c r="I182" s="151"/>
    </row>
    <row r="183" spans="2:11" s="3" customFormat="1" x14ac:dyDescent="0.2">
      <c r="B183" s="22">
        <v>26.6</v>
      </c>
      <c r="C183" s="151">
        <v>6.05</v>
      </c>
      <c r="D183" s="151"/>
      <c r="G183" s="22">
        <v>26.6</v>
      </c>
      <c r="H183" s="151">
        <v>6.05</v>
      </c>
      <c r="I183" s="151"/>
    </row>
    <row r="184" spans="2:11" s="3" customFormat="1" x14ac:dyDescent="0.2">
      <c r="B184" s="22">
        <v>26.7</v>
      </c>
      <c r="C184" s="151">
        <v>6.1</v>
      </c>
      <c r="D184" s="151"/>
      <c r="G184" s="22">
        <v>26.7</v>
      </c>
      <c r="H184" s="151">
        <v>6.1</v>
      </c>
      <c r="I184" s="151"/>
    </row>
    <row r="185" spans="2:11" s="3" customFormat="1" x14ac:dyDescent="0.2">
      <c r="B185" s="22">
        <v>26.8</v>
      </c>
      <c r="C185" s="151">
        <v>6.15</v>
      </c>
      <c r="D185" s="151"/>
      <c r="G185" s="22">
        <v>26.8</v>
      </c>
      <c r="H185" s="151">
        <v>6.15</v>
      </c>
      <c r="I185" s="151"/>
    </row>
    <row r="186" spans="2:11" s="3" customFormat="1" x14ac:dyDescent="0.2">
      <c r="B186" s="22">
        <v>26.9</v>
      </c>
      <c r="C186" s="151">
        <v>6.2</v>
      </c>
      <c r="D186" s="151"/>
      <c r="G186" s="22">
        <v>26.9</v>
      </c>
      <c r="H186" s="151">
        <v>6.2</v>
      </c>
      <c r="I186" s="151"/>
    </row>
    <row r="187" spans="2:11" s="3" customFormat="1" x14ac:dyDescent="0.2">
      <c r="B187" s="22">
        <v>27</v>
      </c>
      <c r="C187" s="151">
        <v>6.25</v>
      </c>
      <c r="D187" s="151"/>
      <c r="G187" s="22">
        <v>27</v>
      </c>
      <c r="H187" s="151">
        <v>6.25</v>
      </c>
      <c r="I187" s="151"/>
    </row>
    <row r="188" spans="2:11" s="3" customFormat="1" x14ac:dyDescent="0.2"/>
    <row r="189" spans="2:11" s="3" customFormat="1" x14ac:dyDescent="0.2"/>
    <row r="190" spans="2:11" s="3" customFormat="1" ht="14.25" x14ac:dyDescent="0.2">
      <c r="B190" s="13" t="s">
        <v>1</v>
      </c>
      <c r="C190" s="49"/>
      <c r="D190" s="26"/>
      <c r="E190" s="26"/>
      <c r="F190" s="26"/>
      <c r="G190" s="13"/>
      <c r="H190" s="49"/>
      <c r="I190" s="26"/>
      <c r="J190" s="26"/>
      <c r="K190" s="26"/>
    </row>
    <row r="191" spans="2:11" s="3" customFormat="1" ht="14.25" x14ac:dyDescent="0.2">
      <c r="B191" s="17" t="s">
        <v>2</v>
      </c>
      <c r="C191" s="49"/>
      <c r="D191" s="26"/>
      <c r="E191" s="26"/>
      <c r="F191" s="26"/>
      <c r="G191" s="17"/>
      <c r="H191" s="49"/>
      <c r="I191" s="26"/>
      <c r="J191" s="26"/>
      <c r="K191" s="26"/>
    </row>
    <row r="192" spans="2:11" s="3" customFormat="1" x14ac:dyDescent="0.2">
      <c r="B192" s="17"/>
      <c r="C192" s="50"/>
      <c r="D192" s="26"/>
      <c r="E192" s="26"/>
      <c r="F192" s="26"/>
      <c r="G192" s="17"/>
      <c r="H192" s="50"/>
      <c r="I192" s="26"/>
      <c r="J192" s="26"/>
      <c r="K192" s="26"/>
    </row>
    <row r="193" spans="2:11" s="3" customFormat="1" hidden="1" x14ac:dyDescent="0.2">
      <c r="B193" s="60" t="s">
        <v>3</v>
      </c>
      <c r="C193" s="176">
        <f>Weizen!C189</f>
        <v>42612</v>
      </c>
      <c r="D193" s="176"/>
      <c r="E193" s="61" t="str">
        <f ca="1">IF(C193&gt;C194,"noch "&amp;C193-C194&amp;" Tage","abgelaufen")</f>
        <v>noch 62 Tage</v>
      </c>
      <c r="F193" s="61"/>
      <c r="G193" s="60"/>
      <c r="H193" s="50"/>
      <c r="I193" s="26"/>
      <c r="J193" s="61"/>
      <c r="K193" s="61"/>
    </row>
    <row r="194" spans="2:11" s="3" customFormat="1" ht="21.75" hidden="1" customHeight="1" x14ac:dyDescent="0.2">
      <c r="C194" s="153">
        <f ca="1">TODAY()</f>
        <v>42550</v>
      </c>
      <c r="D194" s="154"/>
      <c r="H194" s="50"/>
      <c r="I194" s="26"/>
    </row>
    <row r="195" spans="2:11" s="3" customFormat="1" x14ac:dyDescent="0.2"/>
    <row r="196" spans="2:11" s="3" customFormat="1" x14ac:dyDescent="0.2"/>
    <row r="197" spans="2:11" s="3" customFormat="1" x14ac:dyDescent="0.2"/>
    <row r="198" spans="2:11" s="3" customFormat="1" x14ac:dyDescent="0.2"/>
    <row r="199" spans="2:11" s="3" customFormat="1" x14ac:dyDescent="0.2"/>
    <row r="200" spans="2:11" s="3" customFormat="1" x14ac:dyDescent="0.2"/>
    <row r="201" spans="2:11" s="3" customFormat="1" x14ac:dyDescent="0.2"/>
    <row r="202" spans="2:11" s="3" customFormat="1" x14ac:dyDescent="0.2"/>
    <row r="203" spans="2:11" s="3" customFormat="1" x14ac:dyDescent="0.2"/>
    <row r="204" spans="2:11" s="3" customFormat="1" x14ac:dyDescent="0.2"/>
    <row r="205" spans="2:11" s="3" customFormat="1" x14ac:dyDescent="0.2"/>
    <row r="206" spans="2:11" s="3" customFormat="1" x14ac:dyDescent="0.2"/>
    <row r="207" spans="2:11" s="3" customFormat="1" x14ac:dyDescent="0.2"/>
    <row r="208" spans="2:11" s="3" customFormat="1" x14ac:dyDescent="0.2"/>
    <row r="209" s="3" customFormat="1" x14ac:dyDescent="0.2"/>
    <row r="210" s="3" customFormat="1" x14ac:dyDescent="0.2"/>
    <row r="211" s="3" customFormat="1" x14ac:dyDescent="0.2"/>
    <row r="212" s="3" customFormat="1" x14ac:dyDescent="0.2"/>
    <row r="213" s="3" customFormat="1" x14ac:dyDescent="0.2"/>
    <row r="214" s="3" customFormat="1" x14ac:dyDescent="0.2"/>
    <row r="215" s="3" customFormat="1" x14ac:dyDescent="0.2"/>
    <row r="216" s="3" customFormat="1" x14ac:dyDescent="0.2"/>
    <row r="217" s="3" customFormat="1" x14ac:dyDescent="0.2"/>
    <row r="218" s="3" customFormat="1" x14ac:dyDescent="0.2"/>
    <row r="219" s="3" customFormat="1" x14ac:dyDescent="0.2"/>
    <row r="220" s="3" customFormat="1" x14ac:dyDescent="0.2"/>
    <row r="221" s="3" customFormat="1" x14ac:dyDescent="0.2"/>
    <row r="222" s="3" customFormat="1" x14ac:dyDescent="0.2"/>
    <row r="223" s="3" customFormat="1" x14ac:dyDescent="0.2"/>
    <row r="224" s="3" customFormat="1" x14ac:dyDescent="0.2"/>
    <row r="225" s="3" customFormat="1" x14ac:dyDescent="0.2"/>
    <row r="226" s="3" customFormat="1" x14ac:dyDescent="0.2"/>
    <row r="227" s="3" customFormat="1" x14ac:dyDescent="0.2"/>
    <row r="228" s="3" customFormat="1" x14ac:dyDescent="0.2"/>
    <row r="229" s="3" customFormat="1" x14ac:dyDescent="0.2"/>
    <row r="230" s="3" customFormat="1" x14ac:dyDescent="0.2"/>
    <row r="231" s="3" customFormat="1" x14ac:dyDescent="0.2"/>
    <row r="232" s="3" customFormat="1" x14ac:dyDescent="0.2"/>
    <row r="233" s="3" customFormat="1" x14ac:dyDescent="0.2"/>
    <row r="234" s="3" customFormat="1" x14ac:dyDescent="0.2"/>
    <row r="235" s="3" customFormat="1" x14ac:dyDescent="0.2"/>
    <row r="236" s="3" customFormat="1" x14ac:dyDescent="0.2"/>
    <row r="237" s="3" customFormat="1" x14ac:dyDescent="0.2"/>
    <row r="238" s="3" customFormat="1" x14ac:dyDescent="0.2"/>
    <row r="239" s="3" customFormat="1" x14ac:dyDescent="0.2"/>
    <row r="240" s="3" customFormat="1" x14ac:dyDescent="0.2"/>
    <row r="241" s="3" customFormat="1" x14ac:dyDescent="0.2"/>
    <row r="242" s="3" customFormat="1" x14ac:dyDescent="0.2"/>
    <row r="243" s="3" customFormat="1" x14ac:dyDescent="0.2"/>
    <row r="244" s="3" customFormat="1" x14ac:dyDescent="0.2"/>
    <row r="245" s="3" customFormat="1" x14ac:dyDescent="0.2"/>
    <row r="246" s="3" customFormat="1" x14ac:dyDescent="0.2"/>
    <row r="247" s="3" customFormat="1" x14ac:dyDescent="0.2"/>
    <row r="248" s="3" customFormat="1" x14ac:dyDescent="0.2"/>
    <row r="249" s="3" customFormat="1" x14ac:dyDescent="0.2"/>
    <row r="250" s="3" customFormat="1" x14ac:dyDescent="0.2"/>
    <row r="251" s="3" customFormat="1" x14ac:dyDescent="0.2"/>
    <row r="252" s="3" customFormat="1" x14ac:dyDescent="0.2"/>
    <row r="253" s="3" customFormat="1" x14ac:dyDescent="0.2"/>
    <row r="254" s="3" customFormat="1" x14ac:dyDescent="0.2"/>
    <row r="255" s="3" customFormat="1" x14ac:dyDescent="0.2"/>
    <row r="256" s="3" customFormat="1" x14ac:dyDescent="0.2"/>
    <row r="257" s="3" customFormat="1" x14ac:dyDescent="0.2"/>
    <row r="258" s="3" customFormat="1" x14ac:dyDescent="0.2"/>
    <row r="259" s="3" customFormat="1" x14ac:dyDescent="0.2"/>
    <row r="260" s="3" customFormat="1" x14ac:dyDescent="0.2"/>
    <row r="261" s="3" customFormat="1" x14ac:dyDescent="0.2"/>
    <row r="262" s="3" customFormat="1" x14ac:dyDescent="0.2"/>
    <row r="263" s="3" customFormat="1" x14ac:dyDescent="0.2"/>
    <row r="264" s="3" customFormat="1" x14ac:dyDescent="0.2"/>
    <row r="265" s="3" customFormat="1" x14ac:dyDescent="0.2"/>
    <row r="266" s="3" customFormat="1" x14ac:dyDescent="0.2"/>
    <row r="267" s="3" customFormat="1" x14ac:dyDescent="0.2"/>
    <row r="268" s="3" customFormat="1" x14ac:dyDescent="0.2"/>
    <row r="269" s="3" customFormat="1" x14ac:dyDescent="0.2"/>
    <row r="270" s="3" customFormat="1" x14ac:dyDescent="0.2"/>
    <row r="271" s="3" customFormat="1" x14ac:dyDescent="0.2"/>
    <row r="272" s="3" customFormat="1" x14ac:dyDescent="0.2"/>
    <row r="273" s="3" customFormat="1" x14ac:dyDescent="0.2"/>
    <row r="274" s="3" customFormat="1" x14ac:dyDescent="0.2"/>
    <row r="275" s="3" customFormat="1" x14ac:dyDescent="0.2"/>
    <row r="276" s="3" customFormat="1" x14ac:dyDescent="0.2"/>
    <row r="277" s="3" customFormat="1" x14ac:dyDescent="0.2"/>
    <row r="278" s="3" customFormat="1" x14ac:dyDescent="0.2"/>
    <row r="279" s="3" customFormat="1" x14ac:dyDescent="0.2"/>
    <row r="280" s="3" customFormat="1" x14ac:dyDescent="0.2"/>
    <row r="281" s="3" customFormat="1" x14ac:dyDescent="0.2"/>
    <row r="282" s="3" customFormat="1" x14ac:dyDescent="0.2"/>
    <row r="283" s="3" customFormat="1" x14ac:dyDescent="0.2"/>
    <row r="284" s="3" customFormat="1" x14ac:dyDescent="0.2"/>
    <row r="285" s="3" customFormat="1" x14ac:dyDescent="0.2"/>
    <row r="286" s="3" customFormat="1" x14ac:dyDescent="0.2"/>
    <row r="287" s="3" customFormat="1" x14ac:dyDescent="0.2"/>
    <row r="288" s="3" customFormat="1" x14ac:dyDescent="0.2"/>
    <row r="289" s="3" customFormat="1" x14ac:dyDescent="0.2"/>
    <row r="290" s="3" customFormat="1" x14ac:dyDescent="0.2"/>
    <row r="291" s="3" customFormat="1" x14ac:dyDescent="0.2"/>
    <row r="292" s="3" customFormat="1" x14ac:dyDescent="0.2"/>
    <row r="293" s="3" customFormat="1" x14ac:dyDescent="0.2"/>
    <row r="294" s="3" customFormat="1" x14ac:dyDescent="0.2"/>
    <row r="295" s="3" customFormat="1" x14ac:dyDescent="0.2"/>
    <row r="296" s="3" customFormat="1" x14ac:dyDescent="0.2"/>
    <row r="297" s="3" customFormat="1" x14ac:dyDescent="0.2"/>
    <row r="298" s="3" customFormat="1" x14ac:dyDescent="0.2"/>
    <row r="299" s="3" customFormat="1" x14ac:dyDescent="0.2"/>
    <row r="300" s="3" customFormat="1" x14ac:dyDescent="0.2"/>
    <row r="301" s="3" customFormat="1" x14ac:dyDescent="0.2"/>
    <row r="302" s="3" customFormat="1" x14ac:dyDescent="0.2"/>
    <row r="303" s="3" customFormat="1" x14ac:dyDescent="0.2"/>
    <row r="304" s="3" customFormat="1" x14ac:dyDescent="0.2"/>
    <row r="305" s="3" customFormat="1" x14ac:dyDescent="0.2"/>
    <row r="306" s="3" customFormat="1" x14ac:dyDescent="0.2"/>
    <row r="307" s="3" customFormat="1" x14ac:dyDescent="0.2"/>
    <row r="308" s="3" customFormat="1" x14ac:dyDescent="0.2"/>
    <row r="309" s="3" customFormat="1" x14ac:dyDescent="0.2"/>
    <row r="310" s="3" customFormat="1" x14ac:dyDescent="0.2"/>
    <row r="311" s="3" customFormat="1" x14ac:dyDescent="0.2"/>
    <row r="312" s="3" customFormat="1" x14ac:dyDescent="0.2"/>
    <row r="313" s="3" customFormat="1" x14ac:dyDescent="0.2"/>
    <row r="314" s="3" customFormat="1" x14ac:dyDescent="0.2"/>
    <row r="315" s="3" customFormat="1" x14ac:dyDescent="0.2"/>
    <row r="316" s="3" customFormat="1" x14ac:dyDescent="0.2"/>
    <row r="317" s="3" customFormat="1" x14ac:dyDescent="0.2"/>
    <row r="318" s="3" customFormat="1" x14ac:dyDescent="0.2"/>
    <row r="319" s="3" customFormat="1" x14ac:dyDescent="0.2"/>
    <row r="320" s="3" customFormat="1" x14ac:dyDescent="0.2"/>
    <row r="321" s="3" customFormat="1" x14ac:dyDescent="0.2"/>
    <row r="322" s="3" customFormat="1" x14ac:dyDescent="0.2"/>
    <row r="323" s="3" customFormat="1" x14ac:dyDescent="0.2"/>
  </sheetData>
  <sheetProtection password="CF35" sheet="1" objects="1" scenarios="1" insertHyperlinks="0" selectLockedCells="1"/>
  <mergeCells count="291">
    <mergeCell ref="J11:K11"/>
    <mergeCell ref="B2:H2"/>
    <mergeCell ref="C186:D186"/>
    <mergeCell ref="C187:D187"/>
    <mergeCell ref="B17:B18"/>
    <mergeCell ref="C17:D18"/>
    <mergeCell ref="C181:D181"/>
    <mergeCell ref="C182:D182"/>
    <mergeCell ref="C183:D183"/>
    <mergeCell ref="C184:D184"/>
    <mergeCell ref="C185:D18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66:D66"/>
    <mergeCell ref="C67:D67"/>
    <mergeCell ref="C68:D68"/>
    <mergeCell ref="C69:D69"/>
    <mergeCell ref="C70:D70"/>
    <mergeCell ref="C62:D62"/>
    <mergeCell ref="C63:D63"/>
    <mergeCell ref="C64:D64"/>
    <mergeCell ref="C65:D65"/>
    <mergeCell ref="C26:D26"/>
    <mergeCell ref="C57:D57"/>
    <mergeCell ref="C58:D58"/>
    <mergeCell ref="C59:D59"/>
    <mergeCell ref="C60:D60"/>
    <mergeCell ref="B15:B16"/>
    <mergeCell ref="C15:D16"/>
    <mergeCell ref="B14:D14"/>
    <mergeCell ref="C23:D23"/>
    <mergeCell ref="C10:D10"/>
    <mergeCell ref="C7:D7"/>
    <mergeCell ref="C11:D11"/>
    <mergeCell ref="C193:D193"/>
    <mergeCell ref="H70:I70"/>
    <mergeCell ref="H71:I71"/>
    <mergeCell ref="H72:I72"/>
    <mergeCell ref="H73:I73"/>
    <mergeCell ref="H74:I74"/>
    <mergeCell ref="H75:I75"/>
    <mergeCell ref="H76:I76"/>
    <mergeCell ref="H77:I77"/>
    <mergeCell ref="H78:I78"/>
    <mergeCell ref="H79:I79"/>
    <mergeCell ref="H80:I80"/>
    <mergeCell ref="H81:I81"/>
    <mergeCell ref="H82:I82"/>
    <mergeCell ref="H83:I83"/>
    <mergeCell ref="H84:I84"/>
    <mergeCell ref="C61:D61"/>
    <mergeCell ref="C194:D194"/>
    <mergeCell ref="G14:I14"/>
    <mergeCell ref="H7:I7"/>
    <mergeCell ref="H10:I10"/>
    <mergeCell ref="H11:I11"/>
    <mergeCell ref="G15:G16"/>
    <mergeCell ref="H15:I16"/>
    <mergeCell ref="G17:G18"/>
    <mergeCell ref="H17:I18"/>
    <mergeCell ref="H23:I23"/>
    <mergeCell ref="H26:I26"/>
    <mergeCell ref="H57:I57"/>
    <mergeCell ref="H58:I58"/>
    <mergeCell ref="H59:I59"/>
    <mergeCell ref="H60:I60"/>
    <mergeCell ref="H61:I61"/>
    <mergeCell ref="H62:I62"/>
    <mergeCell ref="H63:I63"/>
    <mergeCell ref="H64:I64"/>
    <mergeCell ref="H65:I65"/>
    <mergeCell ref="H66:I66"/>
    <mergeCell ref="H67:I67"/>
    <mergeCell ref="H68:I68"/>
    <mergeCell ref="H69:I69"/>
    <mergeCell ref="H85:I85"/>
    <mergeCell ref="H86:I86"/>
    <mergeCell ref="H87:I87"/>
    <mergeCell ref="H88:I88"/>
    <mergeCell ref="H89:I89"/>
    <mergeCell ref="H90:I90"/>
    <mergeCell ref="H91:I91"/>
    <mergeCell ref="H92:I92"/>
    <mergeCell ref="H93:I93"/>
    <mergeCell ref="H94:I94"/>
    <mergeCell ref="H95:I95"/>
    <mergeCell ref="H96:I96"/>
    <mergeCell ref="H97:I97"/>
    <mergeCell ref="H98:I98"/>
    <mergeCell ref="H99:I99"/>
    <mergeCell ref="H100:I100"/>
    <mergeCell ref="H101:I101"/>
    <mergeCell ref="H102:I102"/>
    <mergeCell ref="H103:I103"/>
    <mergeCell ref="H104:I104"/>
    <mergeCell ref="H105:I105"/>
    <mergeCell ref="H106:I106"/>
    <mergeCell ref="H107:I107"/>
    <mergeCell ref="H108:I108"/>
    <mergeCell ref="H109:I109"/>
    <mergeCell ref="H110:I110"/>
    <mergeCell ref="H111:I111"/>
    <mergeCell ref="H112:I112"/>
    <mergeCell ref="H113:I113"/>
    <mergeCell ref="H114:I114"/>
    <mergeCell ref="H115:I115"/>
    <mergeCell ref="H116:I116"/>
    <mergeCell ref="H117:I117"/>
    <mergeCell ref="H118:I118"/>
    <mergeCell ref="H119:I119"/>
    <mergeCell ref="H120:I120"/>
    <mergeCell ref="H121:I121"/>
    <mergeCell ref="H122:I122"/>
    <mergeCell ref="H123:I123"/>
    <mergeCell ref="H124:I124"/>
    <mergeCell ref="H125:I125"/>
    <mergeCell ref="H126:I126"/>
    <mergeCell ref="H127:I127"/>
    <mergeCell ref="H128:I128"/>
    <mergeCell ref="H129:I129"/>
    <mergeCell ref="H130:I130"/>
    <mergeCell ref="H131:I131"/>
    <mergeCell ref="H132:I132"/>
    <mergeCell ref="H133:I133"/>
    <mergeCell ref="H134:I134"/>
    <mergeCell ref="H135:I135"/>
    <mergeCell ref="H136:I136"/>
    <mergeCell ref="H137:I137"/>
    <mergeCell ref="H138:I138"/>
    <mergeCell ref="H139:I139"/>
    <mergeCell ref="H140:I140"/>
    <mergeCell ref="H141:I141"/>
    <mergeCell ref="H142:I142"/>
    <mergeCell ref="H143:I143"/>
    <mergeCell ref="H144:I144"/>
    <mergeCell ref="H145:I145"/>
    <mergeCell ref="H146:I146"/>
    <mergeCell ref="H147:I147"/>
    <mergeCell ref="H148:I148"/>
    <mergeCell ref="H149:I149"/>
    <mergeCell ref="H150:I150"/>
    <mergeCell ref="H151:I151"/>
    <mergeCell ref="H152:I152"/>
    <mergeCell ref="H153:I153"/>
    <mergeCell ref="H154:I154"/>
    <mergeCell ref="H155:I155"/>
    <mergeCell ref="H156:I156"/>
    <mergeCell ref="H172:I172"/>
    <mergeCell ref="H173:I173"/>
    <mergeCell ref="H174:I174"/>
    <mergeCell ref="H157:I157"/>
    <mergeCell ref="H158:I158"/>
    <mergeCell ref="H159:I159"/>
    <mergeCell ref="H160:I160"/>
    <mergeCell ref="H161:I161"/>
    <mergeCell ref="H162:I162"/>
    <mergeCell ref="H163:I163"/>
    <mergeCell ref="H164:I164"/>
    <mergeCell ref="H165:I165"/>
    <mergeCell ref="E4:F4"/>
    <mergeCell ref="T15:W16"/>
    <mergeCell ref="R14:S16"/>
    <mergeCell ref="T14:W14"/>
    <mergeCell ref="H184:I184"/>
    <mergeCell ref="H185:I185"/>
    <mergeCell ref="H186:I186"/>
    <mergeCell ref="H187:I187"/>
    <mergeCell ref="R2:W2"/>
    <mergeCell ref="H175:I175"/>
    <mergeCell ref="H176:I176"/>
    <mergeCell ref="H177:I177"/>
    <mergeCell ref="H178:I178"/>
    <mergeCell ref="H179:I179"/>
    <mergeCell ref="H180:I180"/>
    <mergeCell ref="H181:I181"/>
    <mergeCell ref="H182:I182"/>
    <mergeCell ref="H183:I183"/>
    <mergeCell ref="H166:I166"/>
    <mergeCell ref="H167:I167"/>
    <mergeCell ref="H168:I168"/>
    <mergeCell ref="H169:I169"/>
    <mergeCell ref="H170:I170"/>
    <mergeCell ref="H171:I171"/>
  </mergeCells>
  <conditionalFormatting sqref="B5:K10 B11:J11 B4:E4 G4:K4">
    <cfRule type="expression" dxfId="37" priority="4">
      <formula>$C$193&lt;$C$194</formula>
    </cfRule>
  </conditionalFormatting>
  <conditionalFormatting sqref="J5:K6">
    <cfRule type="expression" dxfId="36" priority="1">
      <formula>$C$193&lt;$C$194</formula>
    </cfRule>
  </conditionalFormatting>
  <hyperlinks>
    <hyperlink ref="B190" r:id="rId1"/>
  </hyperlinks>
  <printOptions horizontalCentered="1"/>
  <pageMargins left="0.31496062992125984" right="0.31496062992125984" top="0.39370078740157483" bottom="0.19685039370078741" header="0.31496062992125984" footer="0.31496062992125984"/>
  <pageSetup paperSize="9" scale="75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5" name="Spinner 1">
              <controlPr defaultSize="0" autoPict="0">
                <anchor moveWithCells="1" sizeWithCells="1">
                  <from>
                    <xdr:col>3</xdr:col>
                    <xdr:colOff>9525</xdr:colOff>
                    <xdr:row>7</xdr:row>
                    <xdr:rowOff>9525</xdr:rowOff>
                  </from>
                  <to>
                    <xdr:col>3</xdr:col>
                    <xdr:colOff>304800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6" name="Spinner 6">
              <controlPr defaultSize="0" autoPict="0">
                <anchor moveWithCells="1" sizeWithCells="1">
                  <from>
                    <xdr:col>3</xdr:col>
                    <xdr:colOff>9525</xdr:colOff>
                    <xdr:row>5</xdr:row>
                    <xdr:rowOff>9525</xdr:rowOff>
                  </from>
                  <to>
                    <xdr:col>3</xdr:col>
                    <xdr:colOff>304800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7" name="Spinner 7">
              <controlPr defaultSize="0" autoPict="0">
                <anchor moveWithCells="1" sizeWithCells="1">
                  <from>
                    <xdr:col>3</xdr:col>
                    <xdr:colOff>9525</xdr:colOff>
                    <xdr:row>4</xdr:row>
                    <xdr:rowOff>9525</xdr:rowOff>
                  </from>
                  <to>
                    <xdr:col>3</xdr:col>
                    <xdr:colOff>304800</xdr:colOff>
                    <xdr:row>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8" name="Spinner 11">
              <controlPr defaultSize="0" autoPict="0">
                <anchor moveWithCells="1" sizeWithCells="1">
                  <from>
                    <xdr:col>3</xdr:col>
                    <xdr:colOff>9525</xdr:colOff>
                    <xdr:row>3</xdr:row>
                    <xdr:rowOff>9525</xdr:rowOff>
                  </from>
                  <to>
                    <xdr:col>3</xdr:col>
                    <xdr:colOff>304800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9" name="Spinner 12">
              <controlPr defaultSize="0" autoPict="0">
                <anchor moveWithCells="1" sizeWithCells="1">
                  <from>
                    <xdr:col>3</xdr:col>
                    <xdr:colOff>9525</xdr:colOff>
                    <xdr:row>8</xdr:row>
                    <xdr:rowOff>9525</xdr:rowOff>
                  </from>
                  <to>
                    <xdr:col>3</xdr:col>
                    <xdr:colOff>304800</xdr:colOff>
                    <xdr:row>8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0" name="Spinner 13">
              <controlPr defaultSize="0" autoPict="0">
                <anchor moveWithCells="1" sizeWithCells="1">
                  <from>
                    <xdr:col>8</xdr:col>
                    <xdr:colOff>9525</xdr:colOff>
                    <xdr:row>7</xdr:row>
                    <xdr:rowOff>9525</xdr:rowOff>
                  </from>
                  <to>
                    <xdr:col>8</xdr:col>
                    <xdr:colOff>304800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1" name="Spinner 14">
              <controlPr defaultSize="0" autoPict="0">
                <anchor moveWithCells="1" sizeWithCells="1">
                  <from>
                    <xdr:col>8</xdr:col>
                    <xdr:colOff>9525</xdr:colOff>
                    <xdr:row>5</xdr:row>
                    <xdr:rowOff>9525</xdr:rowOff>
                  </from>
                  <to>
                    <xdr:col>8</xdr:col>
                    <xdr:colOff>304800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2" name="Spinner 15">
              <controlPr defaultSize="0" autoPict="0">
                <anchor moveWithCells="1" sizeWithCells="1">
                  <from>
                    <xdr:col>8</xdr:col>
                    <xdr:colOff>9525</xdr:colOff>
                    <xdr:row>4</xdr:row>
                    <xdr:rowOff>9525</xdr:rowOff>
                  </from>
                  <to>
                    <xdr:col>8</xdr:col>
                    <xdr:colOff>304800</xdr:colOff>
                    <xdr:row>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3" name="Spinner 16">
              <controlPr defaultSize="0" autoPict="0">
                <anchor moveWithCells="1" sizeWithCells="1">
                  <from>
                    <xdr:col>8</xdr:col>
                    <xdr:colOff>9525</xdr:colOff>
                    <xdr:row>3</xdr:row>
                    <xdr:rowOff>9525</xdr:rowOff>
                  </from>
                  <to>
                    <xdr:col>8</xdr:col>
                    <xdr:colOff>304800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4" name="Spinner 17">
              <controlPr defaultSize="0" autoPict="0">
                <anchor moveWithCells="1" sizeWithCells="1">
                  <from>
                    <xdr:col>8</xdr:col>
                    <xdr:colOff>9525</xdr:colOff>
                    <xdr:row>8</xdr:row>
                    <xdr:rowOff>9525</xdr:rowOff>
                  </from>
                  <to>
                    <xdr:col>8</xdr:col>
                    <xdr:colOff>304800</xdr:colOff>
                    <xdr:row>8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A321"/>
  <sheetViews>
    <sheetView showGridLines="0" workbookViewId="0">
      <selection activeCell="C4" sqref="C4"/>
    </sheetView>
  </sheetViews>
  <sheetFormatPr baseColWidth="10" defaultRowHeight="12.75" x14ac:dyDescent="0.2"/>
  <cols>
    <col min="1" max="1" width="2.7109375" style="3" customWidth="1"/>
    <col min="2" max="2" width="14.7109375" style="4" customWidth="1"/>
    <col min="3" max="3" width="10.7109375" style="4" customWidth="1"/>
    <col min="4" max="4" width="4.7109375" style="4" customWidth="1"/>
    <col min="5" max="6" width="9.7109375" style="4" customWidth="1"/>
    <col min="7" max="7" width="14.7109375" style="4" customWidth="1"/>
    <col min="8" max="8" width="10.7109375" style="4" customWidth="1"/>
    <col min="9" max="9" width="4.7109375" style="4" customWidth="1"/>
    <col min="10" max="11" width="9.7109375" style="4" customWidth="1"/>
    <col min="12" max="12" width="2.7109375" style="4" customWidth="1"/>
    <col min="13" max="16" width="7.7109375" style="3" hidden="1" customWidth="1"/>
    <col min="17" max="17" width="2.7109375" style="3" customWidth="1"/>
    <col min="18" max="157" width="11.42578125" style="3"/>
    <col min="158" max="16384" width="11.42578125" style="4"/>
  </cols>
  <sheetData>
    <row r="1" spans="1:157" s="3" customFormat="1" x14ac:dyDescent="0.2"/>
    <row r="2" spans="1:157" ht="57" customHeight="1" x14ac:dyDescent="0.3">
      <c r="A2" s="19"/>
      <c r="B2" s="179" t="s">
        <v>80</v>
      </c>
      <c r="C2" s="179"/>
      <c r="D2" s="179"/>
      <c r="E2" s="179"/>
      <c r="F2" s="179"/>
      <c r="G2" s="179"/>
      <c r="H2" s="179"/>
      <c r="I2" s="62"/>
      <c r="J2" s="62"/>
      <c r="K2" s="62"/>
      <c r="L2" s="3"/>
      <c r="R2" s="180" t="s">
        <v>33</v>
      </c>
      <c r="S2" s="180"/>
      <c r="T2" s="180"/>
      <c r="U2" s="180"/>
      <c r="V2" s="180"/>
      <c r="W2" s="180"/>
    </row>
    <row r="3" spans="1:157" s="3" customFormat="1" x14ac:dyDescent="0.2">
      <c r="A3" s="19"/>
    </row>
    <row r="4" spans="1:157" ht="30" customHeight="1" x14ac:dyDescent="0.2">
      <c r="A4" s="19"/>
      <c r="B4" s="5" t="s">
        <v>92</v>
      </c>
      <c r="C4" s="25">
        <v>25000</v>
      </c>
      <c r="D4" s="6"/>
      <c r="E4" s="71"/>
      <c r="F4" s="72"/>
      <c r="G4" s="5" t="s">
        <v>92</v>
      </c>
      <c r="H4" s="25">
        <v>25000</v>
      </c>
      <c r="I4" s="6"/>
      <c r="J4" s="71"/>
      <c r="K4" s="73"/>
      <c r="L4" s="3"/>
      <c r="M4" s="8" t="s">
        <v>0</v>
      </c>
      <c r="O4" s="8"/>
    </row>
    <row r="5" spans="1:157" ht="30" customHeight="1" x14ac:dyDescent="0.2">
      <c r="A5" s="19"/>
      <c r="B5" s="5" t="s">
        <v>12</v>
      </c>
      <c r="C5" s="24">
        <f>M5/10</f>
        <v>1</v>
      </c>
      <c r="D5" s="27"/>
      <c r="E5" s="54">
        <f>-ROUND(C4*C5/100,0)</f>
        <v>-250</v>
      </c>
      <c r="F5" s="38" t="s">
        <v>7</v>
      </c>
      <c r="G5" s="5" t="s">
        <v>12</v>
      </c>
      <c r="H5" s="24">
        <f>O5/10</f>
        <v>1</v>
      </c>
      <c r="I5" s="27"/>
      <c r="J5" s="54">
        <f>-ROUND(H4*H5/100,0)</f>
        <v>-250</v>
      </c>
      <c r="K5" s="74" t="s">
        <v>7</v>
      </c>
      <c r="L5" s="3"/>
      <c r="M5" s="11">
        <v>10</v>
      </c>
      <c r="O5" s="11">
        <v>10</v>
      </c>
    </row>
    <row r="6" spans="1:157" ht="30" customHeight="1" x14ac:dyDescent="0.2">
      <c r="A6" s="19"/>
      <c r="B6" s="28" t="s">
        <v>13</v>
      </c>
      <c r="C6" s="24">
        <f>M6/10</f>
        <v>15</v>
      </c>
      <c r="D6" s="7"/>
      <c r="E6" s="54">
        <f>IFERROR(-(C4+E5)*((C6-C14)/100)*N6,0)</f>
        <v>0</v>
      </c>
      <c r="F6" s="39" t="s">
        <v>19</v>
      </c>
      <c r="G6" s="28" t="s">
        <v>13</v>
      </c>
      <c r="H6" s="24">
        <f>O6/10</f>
        <v>15.4</v>
      </c>
      <c r="I6" s="7"/>
      <c r="J6" s="54">
        <f>IFERROR(-(H4+J5)*((H6-H14)/100)*P6,0)</f>
        <v>-450.45000000000016</v>
      </c>
      <c r="K6" s="75" t="s">
        <v>19</v>
      </c>
      <c r="L6" s="3"/>
      <c r="M6" s="11">
        <v>150</v>
      </c>
      <c r="N6" s="8">
        <f>LOOKUP(C6,C18:C20,D18:D20)</f>
        <v>0</v>
      </c>
      <c r="O6" s="11">
        <v>154</v>
      </c>
      <c r="P6" s="8">
        <f>LOOKUP(H6,H18:H20,I18:I20)</f>
        <v>1.3</v>
      </c>
      <c r="Q6" s="63"/>
    </row>
    <row r="7" spans="1:157" s="3" customFormat="1" ht="30" customHeight="1" x14ac:dyDescent="0.2">
      <c r="A7" s="19"/>
      <c r="B7" s="41" t="s">
        <v>15</v>
      </c>
      <c r="C7" s="156">
        <f>C4+E5+E6</f>
        <v>24750</v>
      </c>
      <c r="D7" s="157"/>
      <c r="E7" s="56" t="s">
        <v>20</v>
      </c>
      <c r="F7" s="26"/>
      <c r="G7" s="41" t="s">
        <v>15</v>
      </c>
      <c r="H7" s="156">
        <f>H4+J5+J6</f>
        <v>24299.55</v>
      </c>
      <c r="I7" s="157"/>
      <c r="J7" s="56" t="s">
        <v>20</v>
      </c>
      <c r="K7" s="76"/>
    </row>
    <row r="8" spans="1:157" s="3" customFormat="1" ht="30" customHeight="1" x14ac:dyDescent="0.2">
      <c r="B8" s="5" t="s">
        <v>16</v>
      </c>
      <c r="C8" s="9">
        <f>M8/100</f>
        <v>14.5</v>
      </c>
      <c r="D8" s="6"/>
      <c r="E8" s="55">
        <f>-INDEX(C24:C184,MATCH(C6,B24:B184,0),0)</f>
        <v>0</v>
      </c>
      <c r="F8" s="39" t="s">
        <v>24</v>
      </c>
      <c r="G8" s="5" t="s">
        <v>16</v>
      </c>
      <c r="H8" s="9">
        <f>O8/100</f>
        <v>14.5</v>
      </c>
      <c r="I8" s="6"/>
      <c r="J8" s="55">
        <f>-INDEX(H24:H184,MATCH(H6,G24:G184,0),0)</f>
        <v>-0.45</v>
      </c>
      <c r="K8" s="75" t="s">
        <v>24</v>
      </c>
      <c r="M8" s="11">
        <v>1450</v>
      </c>
      <c r="O8" s="11">
        <v>1450</v>
      </c>
    </row>
    <row r="9" spans="1:157" s="3" customFormat="1" ht="30" customHeight="1" x14ac:dyDescent="0.2">
      <c r="B9" s="41" t="s">
        <v>17</v>
      </c>
      <c r="C9" s="158">
        <f>C8+E8</f>
        <v>14.5</v>
      </c>
      <c r="D9" s="159"/>
      <c r="E9" s="39"/>
      <c r="F9" s="39"/>
      <c r="G9" s="41" t="s">
        <v>17</v>
      </c>
      <c r="H9" s="158">
        <f>H8+J8</f>
        <v>14.05</v>
      </c>
      <c r="I9" s="159"/>
      <c r="J9" s="39"/>
      <c r="K9" s="75"/>
      <c r="M9" s="10"/>
      <c r="O9" s="10"/>
    </row>
    <row r="10" spans="1:157" s="3" customFormat="1" ht="30" customHeight="1" x14ac:dyDescent="0.2">
      <c r="B10" s="41" t="s">
        <v>18</v>
      </c>
      <c r="C10" s="160">
        <f>C7/100*C9</f>
        <v>3588.75</v>
      </c>
      <c r="D10" s="161"/>
      <c r="E10" s="77"/>
      <c r="F10" s="77"/>
      <c r="G10" s="41" t="s">
        <v>18</v>
      </c>
      <c r="H10" s="160">
        <f>H7/100*H9</f>
        <v>3414.0867750000002</v>
      </c>
      <c r="I10" s="161"/>
      <c r="J10" s="185">
        <f>H10-C10</f>
        <v>-174.66322499999978</v>
      </c>
      <c r="K10" s="186"/>
      <c r="M10" s="10"/>
      <c r="O10" s="10"/>
    </row>
    <row r="11" spans="1:157" s="3" customFormat="1" ht="15" customHeight="1" x14ac:dyDescent="0.2">
      <c r="E11" s="26"/>
      <c r="F11" s="26"/>
      <c r="J11" s="26"/>
      <c r="K11" s="26"/>
      <c r="M11" s="10"/>
      <c r="O11" s="10"/>
    </row>
    <row r="12" spans="1:157" s="3" customFormat="1" ht="30" hidden="1" customHeight="1" x14ac:dyDescent="0.2">
      <c r="B12" s="64" t="s">
        <v>31</v>
      </c>
      <c r="C12" s="65"/>
      <c r="D12" s="65"/>
      <c r="E12" s="65"/>
      <c r="F12" s="65"/>
      <c r="G12" s="66"/>
      <c r="H12" s="65"/>
      <c r="I12" s="67"/>
      <c r="J12" s="26"/>
      <c r="K12" s="26"/>
    </row>
    <row r="13" spans="1:157" s="3" customFormat="1" ht="30" customHeight="1" x14ac:dyDescent="0.2">
      <c r="B13" s="181" t="s">
        <v>29</v>
      </c>
      <c r="C13" s="181"/>
      <c r="D13" s="181"/>
      <c r="G13" s="182" t="s">
        <v>30</v>
      </c>
      <c r="H13" s="183"/>
      <c r="I13" s="184"/>
      <c r="R13" s="147" t="s">
        <v>93</v>
      </c>
      <c r="S13" s="147"/>
      <c r="T13" s="148" t="s">
        <v>90</v>
      </c>
      <c r="U13" s="149"/>
      <c r="V13" s="149"/>
      <c r="W13" s="150"/>
    </row>
    <row r="14" spans="1:157" s="15" customFormat="1" ht="14.25" x14ac:dyDescent="0.2">
      <c r="A14" s="12"/>
      <c r="B14" s="162" t="s">
        <v>26</v>
      </c>
      <c r="C14" s="164">
        <v>14</v>
      </c>
      <c r="D14" s="164"/>
      <c r="E14" s="26"/>
      <c r="F14" s="26"/>
      <c r="G14" s="162" t="s">
        <v>26</v>
      </c>
      <c r="H14" s="164">
        <v>14</v>
      </c>
      <c r="I14" s="164"/>
      <c r="J14" s="26"/>
      <c r="K14" s="26"/>
      <c r="L14" s="14"/>
      <c r="M14" s="14"/>
      <c r="N14" s="12"/>
      <c r="O14" s="14"/>
      <c r="P14" s="12"/>
      <c r="Q14" s="12"/>
      <c r="R14" s="147"/>
      <c r="S14" s="147"/>
      <c r="T14" s="146" t="s">
        <v>91</v>
      </c>
      <c r="U14" s="146"/>
      <c r="V14" s="146"/>
      <c r="W14" s="146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</row>
    <row r="15" spans="1:157" s="18" customFormat="1" ht="15" customHeight="1" x14ac:dyDescent="0.2">
      <c r="A15" s="16"/>
      <c r="B15" s="163"/>
      <c r="C15" s="165"/>
      <c r="D15" s="165"/>
      <c r="E15" s="26"/>
      <c r="F15" s="26"/>
      <c r="G15" s="163"/>
      <c r="H15" s="165"/>
      <c r="I15" s="165"/>
      <c r="J15" s="26"/>
      <c r="K15" s="26"/>
      <c r="L15" s="16"/>
      <c r="M15" s="16"/>
      <c r="N15" s="1"/>
      <c r="O15" s="16"/>
      <c r="P15" s="1"/>
      <c r="Q15" s="1"/>
      <c r="R15" s="147"/>
      <c r="S15" s="147"/>
      <c r="T15" s="146"/>
      <c r="U15" s="146"/>
      <c r="V15" s="146"/>
      <c r="W15" s="146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</row>
    <row r="16" spans="1:157" s="3" customFormat="1" ht="15" customHeight="1" x14ac:dyDescent="0.2">
      <c r="B16" s="166" t="s">
        <v>19</v>
      </c>
      <c r="C16" s="167" t="s">
        <v>27</v>
      </c>
      <c r="D16" s="168"/>
      <c r="G16" s="166" t="s">
        <v>19</v>
      </c>
      <c r="H16" s="167" t="s">
        <v>27</v>
      </c>
      <c r="I16" s="168"/>
    </row>
    <row r="17" spans="2:12" s="3" customFormat="1" ht="15" customHeight="1" x14ac:dyDescent="0.2">
      <c r="B17" s="162"/>
      <c r="C17" s="169"/>
      <c r="D17" s="170"/>
      <c r="G17" s="162"/>
      <c r="H17" s="169"/>
      <c r="I17" s="170"/>
    </row>
    <row r="18" spans="2:12" s="3" customFormat="1" ht="15" hidden="1" customHeight="1" x14ac:dyDescent="0.2">
      <c r="B18" s="69" t="s">
        <v>28</v>
      </c>
      <c r="C18" s="42">
        <v>0</v>
      </c>
      <c r="D18" s="43">
        <v>0</v>
      </c>
      <c r="G18" s="69" t="s">
        <v>28</v>
      </c>
      <c r="H18" s="42">
        <v>0</v>
      </c>
      <c r="I18" s="43">
        <v>0</v>
      </c>
    </row>
    <row r="19" spans="2:12" s="3" customFormat="1" ht="15" customHeight="1" x14ac:dyDescent="0.2">
      <c r="B19" s="69" t="s">
        <v>28</v>
      </c>
      <c r="C19" s="42">
        <v>15.1</v>
      </c>
      <c r="D19" s="43">
        <v>1.3</v>
      </c>
      <c r="G19" s="69" t="s">
        <v>28</v>
      </c>
      <c r="H19" s="42">
        <v>15.1</v>
      </c>
      <c r="I19" s="43">
        <v>1.3</v>
      </c>
    </row>
    <row r="20" spans="2:12" s="3" customFormat="1" ht="15" customHeight="1" x14ac:dyDescent="0.2">
      <c r="B20" s="68" t="s">
        <v>28</v>
      </c>
      <c r="C20" s="42">
        <v>20.100000000000001</v>
      </c>
      <c r="D20" s="43">
        <v>1.4</v>
      </c>
      <c r="G20" s="68" t="s">
        <v>28</v>
      </c>
      <c r="H20" s="42">
        <v>20.100000000000001</v>
      </c>
      <c r="I20" s="43">
        <v>1.4</v>
      </c>
      <c r="L20" s="46"/>
    </row>
    <row r="21" spans="2:12" s="3" customFormat="1" ht="15" customHeight="1" x14ac:dyDescent="0.2"/>
    <row r="22" spans="2:12" s="3" customFormat="1" ht="30" customHeight="1" x14ac:dyDescent="0.2">
      <c r="B22" s="68" t="s">
        <v>4</v>
      </c>
      <c r="C22" s="163" t="s">
        <v>32</v>
      </c>
      <c r="D22" s="163"/>
      <c r="G22" s="68" t="s">
        <v>4</v>
      </c>
      <c r="H22" s="163" t="s">
        <v>32</v>
      </c>
      <c r="I22" s="163"/>
    </row>
    <row r="23" spans="2:12" s="3" customFormat="1" ht="12" hidden="1" customHeight="1" x14ac:dyDescent="0.2">
      <c r="B23" s="22">
        <v>11</v>
      </c>
      <c r="C23" s="21">
        <v>0</v>
      </c>
      <c r="D23" s="6"/>
      <c r="G23" s="22">
        <v>11</v>
      </c>
      <c r="H23" s="21">
        <v>0</v>
      </c>
      <c r="I23" s="6"/>
    </row>
    <row r="24" spans="2:12" s="3" customFormat="1" ht="12.75" hidden="1" customHeight="1" x14ac:dyDescent="0.2">
      <c r="B24" s="22">
        <v>11.1</v>
      </c>
      <c r="C24" s="21">
        <v>0</v>
      </c>
      <c r="D24" s="6"/>
      <c r="G24" s="22">
        <v>11.1</v>
      </c>
      <c r="H24" s="21">
        <v>0</v>
      </c>
      <c r="I24" s="6"/>
    </row>
    <row r="25" spans="2:12" s="3" customFormat="1" ht="12.75" hidden="1" customHeight="1" x14ac:dyDescent="0.2">
      <c r="B25" s="22">
        <v>11.2</v>
      </c>
      <c r="C25" s="21">
        <v>0</v>
      </c>
      <c r="D25" s="6"/>
      <c r="G25" s="22">
        <v>11.2</v>
      </c>
      <c r="H25" s="21">
        <v>0</v>
      </c>
      <c r="I25" s="6"/>
    </row>
    <row r="26" spans="2:12" s="3" customFormat="1" ht="12.75" hidden="1" customHeight="1" x14ac:dyDescent="0.2">
      <c r="B26" s="22">
        <v>11.3</v>
      </c>
      <c r="C26" s="21">
        <v>0</v>
      </c>
      <c r="D26" s="6"/>
      <c r="G26" s="22">
        <v>11.3</v>
      </c>
      <c r="H26" s="21">
        <v>0</v>
      </c>
      <c r="I26" s="6"/>
    </row>
    <row r="27" spans="2:12" s="3" customFormat="1" ht="12.75" hidden="1" customHeight="1" x14ac:dyDescent="0.2">
      <c r="B27" s="22">
        <v>11.4</v>
      </c>
      <c r="C27" s="21">
        <v>0</v>
      </c>
      <c r="D27" s="6"/>
      <c r="G27" s="22">
        <v>11.4</v>
      </c>
      <c r="H27" s="21">
        <v>0</v>
      </c>
      <c r="I27" s="6"/>
    </row>
    <row r="28" spans="2:12" s="3" customFormat="1" ht="12.75" hidden="1" customHeight="1" x14ac:dyDescent="0.2">
      <c r="B28" s="22">
        <v>11.5</v>
      </c>
      <c r="C28" s="21">
        <v>0</v>
      </c>
      <c r="D28" s="6"/>
      <c r="G28" s="22">
        <v>11.5</v>
      </c>
      <c r="H28" s="21">
        <v>0</v>
      </c>
      <c r="I28" s="6"/>
    </row>
    <row r="29" spans="2:12" s="3" customFormat="1" ht="12.75" hidden="1" customHeight="1" x14ac:dyDescent="0.2">
      <c r="B29" s="22">
        <v>11.6</v>
      </c>
      <c r="C29" s="21">
        <v>0</v>
      </c>
      <c r="D29" s="6"/>
      <c r="G29" s="22">
        <v>11.6</v>
      </c>
      <c r="H29" s="21">
        <v>0</v>
      </c>
      <c r="I29" s="6"/>
    </row>
    <row r="30" spans="2:12" s="3" customFormat="1" ht="12.75" hidden="1" customHeight="1" x14ac:dyDescent="0.2">
      <c r="B30" s="22">
        <v>11.7</v>
      </c>
      <c r="C30" s="21">
        <v>0</v>
      </c>
      <c r="D30" s="6"/>
      <c r="G30" s="22">
        <v>11.7</v>
      </c>
      <c r="H30" s="21">
        <v>0</v>
      </c>
      <c r="I30" s="6"/>
    </row>
    <row r="31" spans="2:12" s="3" customFormat="1" ht="12.75" hidden="1" customHeight="1" x14ac:dyDescent="0.2">
      <c r="B31" s="22">
        <v>11.8</v>
      </c>
      <c r="C31" s="21">
        <v>0</v>
      </c>
      <c r="D31" s="6"/>
      <c r="G31" s="22">
        <v>11.8</v>
      </c>
      <c r="H31" s="21">
        <v>0</v>
      </c>
      <c r="I31" s="6"/>
    </row>
    <row r="32" spans="2:12" s="3" customFormat="1" ht="12.75" hidden="1" customHeight="1" x14ac:dyDescent="0.2">
      <c r="B32" s="22">
        <v>11.9</v>
      </c>
      <c r="C32" s="21">
        <v>0</v>
      </c>
      <c r="D32" s="6"/>
      <c r="G32" s="22">
        <v>11.9</v>
      </c>
      <c r="H32" s="21">
        <v>0</v>
      </c>
      <c r="I32" s="6"/>
    </row>
    <row r="33" spans="2:9" s="3" customFormat="1" ht="12.75" hidden="1" customHeight="1" x14ac:dyDescent="0.2">
      <c r="B33" s="22">
        <v>12</v>
      </c>
      <c r="C33" s="21">
        <v>0</v>
      </c>
      <c r="D33" s="6"/>
      <c r="G33" s="22">
        <v>12</v>
      </c>
      <c r="H33" s="21">
        <v>0</v>
      </c>
      <c r="I33" s="6"/>
    </row>
    <row r="34" spans="2:9" s="3" customFormat="1" ht="12.75" hidden="1" customHeight="1" x14ac:dyDescent="0.2">
      <c r="B34" s="22">
        <v>12.1</v>
      </c>
      <c r="C34" s="21">
        <v>0</v>
      </c>
      <c r="D34" s="6"/>
      <c r="G34" s="22">
        <v>12.1</v>
      </c>
      <c r="H34" s="21">
        <v>0</v>
      </c>
      <c r="I34" s="6"/>
    </row>
    <row r="35" spans="2:9" s="3" customFormat="1" ht="12.75" hidden="1" customHeight="1" x14ac:dyDescent="0.2">
      <c r="B35" s="22">
        <v>12.2</v>
      </c>
      <c r="C35" s="21">
        <v>0</v>
      </c>
      <c r="D35" s="6"/>
      <c r="G35" s="22">
        <v>12.2</v>
      </c>
      <c r="H35" s="21">
        <v>0</v>
      </c>
      <c r="I35" s="6"/>
    </row>
    <row r="36" spans="2:9" s="3" customFormat="1" ht="12.75" hidden="1" customHeight="1" x14ac:dyDescent="0.2">
      <c r="B36" s="22">
        <v>12.3</v>
      </c>
      <c r="C36" s="21">
        <v>0</v>
      </c>
      <c r="D36" s="6"/>
      <c r="G36" s="22">
        <v>12.3</v>
      </c>
      <c r="H36" s="21">
        <v>0</v>
      </c>
      <c r="I36" s="6"/>
    </row>
    <row r="37" spans="2:9" s="3" customFormat="1" ht="12.75" hidden="1" customHeight="1" x14ac:dyDescent="0.2">
      <c r="B37" s="22">
        <v>12.4</v>
      </c>
      <c r="C37" s="21">
        <v>0</v>
      </c>
      <c r="D37" s="6"/>
      <c r="G37" s="22">
        <v>12.4</v>
      </c>
      <c r="H37" s="21">
        <v>0</v>
      </c>
      <c r="I37" s="6"/>
    </row>
    <row r="38" spans="2:9" s="3" customFormat="1" ht="12.75" hidden="1" customHeight="1" x14ac:dyDescent="0.2">
      <c r="B38" s="22">
        <v>12.5</v>
      </c>
      <c r="C38" s="21">
        <v>0</v>
      </c>
      <c r="D38" s="6"/>
      <c r="G38" s="22">
        <v>12.5</v>
      </c>
      <c r="H38" s="21">
        <v>0</v>
      </c>
      <c r="I38" s="6"/>
    </row>
    <row r="39" spans="2:9" s="3" customFormat="1" ht="12.75" hidden="1" customHeight="1" x14ac:dyDescent="0.2">
      <c r="B39" s="22">
        <v>12.6</v>
      </c>
      <c r="C39" s="21">
        <v>0</v>
      </c>
      <c r="D39" s="6"/>
      <c r="G39" s="22">
        <v>12.6</v>
      </c>
      <c r="H39" s="21">
        <v>0</v>
      </c>
      <c r="I39" s="6"/>
    </row>
    <row r="40" spans="2:9" s="3" customFormat="1" ht="12.75" hidden="1" customHeight="1" x14ac:dyDescent="0.2">
      <c r="B40" s="22">
        <v>12.7</v>
      </c>
      <c r="C40" s="21">
        <v>0</v>
      </c>
      <c r="D40" s="6"/>
      <c r="G40" s="22">
        <v>12.7</v>
      </c>
      <c r="H40" s="21">
        <v>0</v>
      </c>
      <c r="I40" s="6"/>
    </row>
    <row r="41" spans="2:9" s="3" customFormat="1" ht="12.75" hidden="1" customHeight="1" x14ac:dyDescent="0.2">
      <c r="B41" s="22">
        <v>12.8</v>
      </c>
      <c r="C41" s="21">
        <v>0</v>
      </c>
      <c r="D41" s="6"/>
      <c r="G41" s="22">
        <v>12.8</v>
      </c>
      <c r="H41" s="21">
        <v>0</v>
      </c>
      <c r="I41" s="6"/>
    </row>
    <row r="42" spans="2:9" s="3" customFormat="1" ht="12.75" hidden="1" customHeight="1" x14ac:dyDescent="0.2">
      <c r="B42" s="22">
        <v>12.9</v>
      </c>
      <c r="C42" s="21">
        <v>0</v>
      </c>
      <c r="D42" s="6"/>
      <c r="G42" s="22">
        <v>12.9</v>
      </c>
      <c r="H42" s="21">
        <v>0</v>
      </c>
      <c r="I42" s="6"/>
    </row>
    <row r="43" spans="2:9" s="3" customFormat="1" ht="12.75" hidden="1" customHeight="1" x14ac:dyDescent="0.2">
      <c r="B43" s="22">
        <v>13</v>
      </c>
      <c r="C43" s="70">
        <v>0</v>
      </c>
      <c r="D43" s="6"/>
      <c r="G43" s="22">
        <v>13</v>
      </c>
      <c r="H43" s="70">
        <v>0</v>
      </c>
      <c r="I43" s="6"/>
    </row>
    <row r="44" spans="2:9" s="3" customFormat="1" ht="12.75" hidden="1" customHeight="1" x14ac:dyDescent="0.2">
      <c r="B44" s="22">
        <v>13.1</v>
      </c>
      <c r="C44" s="70">
        <v>0</v>
      </c>
      <c r="D44" s="6"/>
      <c r="G44" s="22">
        <v>13.1</v>
      </c>
      <c r="H44" s="70">
        <v>0</v>
      </c>
      <c r="I44" s="6"/>
    </row>
    <row r="45" spans="2:9" s="3" customFormat="1" ht="12.75" hidden="1" customHeight="1" x14ac:dyDescent="0.2">
      <c r="B45" s="22">
        <v>13.2</v>
      </c>
      <c r="C45" s="70">
        <v>0</v>
      </c>
      <c r="D45" s="6"/>
      <c r="G45" s="22">
        <v>13.2</v>
      </c>
      <c r="H45" s="70">
        <v>0</v>
      </c>
      <c r="I45" s="6"/>
    </row>
    <row r="46" spans="2:9" s="3" customFormat="1" ht="12.75" hidden="1" customHeight="1" x14ac:dyDescent="0.2">
      <c r="B46" s="22">
        <v>13.3</v>
      </c>
      <c r="C46" s="70">
        <v>0</v>
      </c>
      <c r="D46" s="6"/>
      <c r="G46" s="22">
        <v>13.3</v>
      </c>
      <c r="H46" s="70">
        <v>0</v>
      </c>
      <c r="I46" s="6"/>
    </row>
    <row r="47" spans="2:9" s="3" customFormat="1" ht="12.75" hidden="1" customHeight="1" x14ac:dyDescent="0.2">
      <c r="B47" s="22">
        <v>13.4</v>
      </c>
      <c r="C47" s="70">
        <v>0</v>
      </c>
      <c r="D47" s="6"/>
      <c r="G47" s="22">
        <v>13.4</v>
      </c>
      <c r="H47" s="70">
        <v>0</v>
      </c>
      <c r="I47" s="6"/>
    </row>
    <row r="48" spans="2:9" s="3" customFormat="1" ht="12.75" hidden="1" customHeight="1" x14ac:dyDescent="0.2">
      <c r="B48" s="22">
        <v>13.5</v>
      </c>
      <c r="C48" s="70">
        <v>0</v>
      </c>
      <c r="D48" s="6"/>
      <c r="G48" s="22">
        <v>13.5</v>
      </c>
      <c r="H48" s="70">
        <v>0</v>
      </c>
      <c r="I48" s="6"/>
    </row>
    <row r="49" spans="2:9" s="3" customFormat="1" ht="12.75" hidden="1" customHeight="1" x14ac:dyDescent="0.2">
      <c r="B49" s="22">
        <v>13.6</v>
      </c>
      <c r="C49" s="70">
        <v>0</v>
      </c>
      <c r="D49" s="6"/>
      <c r="G49" s="22">
        <v>13.6</v>
      </c>
      <c r="H49" s="70">
        <v>0</v>
      </c>
      <c r="I49" s="6"/>
    </row>
    <row r="50" spans="2:9" s="3" customFormat="1" ht="12.75" hidden="1" customHeight="1" x14ac:dyDescent="0.2">
      <c r="B50" s="22">
        <v>13.7</v>
      </c>
      <c r="C50" s="70">
        <v>0</v>
      </c>
      <c r="D50" s="6"/>
      <c r="G50" s="22">
        <v>13.7</v>
      </c>
      <c r="H50" s="70">
        <v>0</v>
      </c>
      <c r="I50" s="6"/>
    </row>
    <row r="51" spans="2:9" s="3" customFormat="1" ht="12.75" hidden="1" customHeight="1" x14ac:dyDescent="0.2">
      <c r="B51" s="22">
        <v>13.8</v>
      </c>
      <c r="C51" s="70">
        <v>0</v>
      </c>
      <c r="D51" s="6"/>
      <c r="G51" s="22">
        <v>13.8</v>
      </c>
      <c r="H51" s="70">
        <v>0</v>
      </c>
      <c r="I51" s="6"/>
    </row>
    <row r="52" spans="2:9" s="3" customFormat="1" ht="12.75" hidden="1" customHeight="1" x14ac:dyDescent="0.2">
      <c r="B52" s="22">
        <v>13.9</v>
      </c>
      <c r="C52" s="70">
        <v>0</v>
      </c>
      <c r="D52" s="6"/>
      <c r="G52" s="22">
        <v>13.9</v>
      </c>
      <c r="H52" s="70">
        <v>0</v>
      </c>
      <c r="I52" s="6"/>
    </row>
    <row r="53" spans="2:9" s="3" customFormat="1" hidden="1" x14ac:dyDescent="0.2">
      <c r="B53" s="22">
        <v>14</v>
      </c>
      <c r="C53" s="173">
        <v>0</v>
      </c>
      <c r="D53" s="173"/>
      <c r="G53" s="22">
        <v>14</v>
      </c>
      <c r="H53" s="173">
        <v>0</v>
      </c>
      <c r="I53" s="173"/>
    </row>
    <row r="54" spans="2:9" s="3" customFormat="1" hidden="1" x14ac:dyDescent="0.2">
      <c r="B54" s="22">
        <v>14.1</v>
      </c>
      <c r="C54" s="173">
        <v>0</v>
      </c>
      <c r="D54" s="173"/>
      <c r="G54" s="22">
        <v>14.1</v>
      </c>
      <c r="H54" s="173">
        <v>0</v>
      </c>
      <c r="I54" s="173"/>
    </row>
    <row r="55" spans="2:9" s="3" customFormat="1" hidden="1" x14ac:dyDescent="0.2">
      <c r="B55" s="22">
        <v>14.2</v>
      </c>
      <c r="C55" s="173">
        <v>0</v>
      </c>
      <c r="D55" s="173"/>
      <c r="G55" s="22">
        <v>14.2</v>
      </c>
      <c r="H55" s="173">
        <v>0</v>
      </c>
      <c r="I55" s="173"/>
    </row>
    <row r="56" spans="2:9" s="3" customFormat="1" hidden="1" x14ac:dyDescent="0.2">
      <c r="B56" s="22">
        <v>14.3</v>
      </c>
      <c r="C56" s="173">
        <v>0</v>
      </c>
      <c r="D56" s="173"/>
      <c r="G56" s="22">
        <v>14.3</v>
      </c>
      <c r="H56" s="173">
        <v>0</v>
      </c>
      <c r="I56" s="173"/>
    </row>
    <row r="57" spans="2:9" s="3" customFormat="1" hidden="1" x14ac:dyDescent="0.2">
      <c r="B57" s="22">
        <v>14.4</v>
      </c>
      <c r="C57" s="173">
        <v>0</v>
      </c>
      <c r="D57" s="173"/>
      <c r="G57" s="22">
        <v>14.4</v>
      </c>
      <c r="H57" s="173">
        <v>0</v>
      </c>
      <c r="I57" s="173"/>
    </row>
    <row r="58" spans="2:9" s="3" customFormat="1" x14ac:dyDescent="0.2">
      <c r="B58" s="22">
        <v>14.5</v>
      </c>
      <c r="C58" s="173">
        <v>0</v>
      </c>
      <c r="D58" s="173"/>
      <c r="G58" s="22">
        <v>14.5</v>
      </c>
      <c r="H58" s="173">
        <v>0</v>
      </c>
      <c r="I58" s="173"/>
    </row>
    <row r="59" spans="2:9" s="3" customFormat="1" x14ac:dyDescent="0.2">
      <c r="B59" s="22">
        <v>14.6</v>
      </c>
      <c r="C59" s="173">
        <v>0</v>
      </c>
      <c r="D59" s="173"/>
      <c r="G59" s="22">
        <v>14.6</v>
      </c>
      <c r="H59" s="173">
        <v>0</v>
      </c>
      <c r="I59" s="173"/>
    </row>
    <row r="60" spans="2:9" s="3" customFormat="1" x14ac:dyDescent="0.2">
      <c r="B60" s="22">
        <v>14.7</v>
      </c>
      <c r="C60" s="173">
        <v>0</v>
      </c>
      <c r="D60" s="173"/>
      <c r="G60" s="22">
        <v>14.7</v>
      </c>
      <c r="H60" s="173">
        <v>0</v>
      </c>
      <c r="I60" s="173"/>
    </row>
    <row r="61" spans="2:9" s="3" customFormat="1" x14ac:dyDescent="0.2">
      <c r="B61" s="22">
        <v>14.8</v>
      </c>
      <c r="C61" s="173">
        <v>0</v>
      </c>
      <c r="D61" s="173"/>
      <c r="G61" s="22">
        <v>14.8</v>
      </c>
      <c r="H61" s="173">
        <v>0</v>
      </c>
      <c r="I61" s="173"/>
    </row>
    <row r="62" spans="2:9" s="3" customFormat="1" x14ac:dyDescent="0.2">
      <c r="B62" s="22">
        <v>14.9</v>
      </c>
      <c r="C62" s="173">
        <v>0</v>
      </c>
      <c r="D62" s="173"/>
      <c r="G62" s="22">
        <v>14.9</v>
      </c>
      <c r="H62" s="173">
        <v>0</v>
      </c>
      <c r="I62" s="173"/>
    </row>
    <row r="63" spans="2:9" s="3" customFormat="1" x14ac:dyDescent="0.2">
      <c r="B63" s="23">
        <v>15</v>
      </c>
      <c r="C63" s="174">
        <v>0</v>
      </c>
      <c r="D63" s="174"/>
      <c r="G63" s="23">
        <v>15</v>
      </c>
      <c r="H63" s="174">
        <v>0</v>
      </c>
      <c r="I63" s="174"/>
    </row>
    <row r="64" spans="2:9" s="3" customFormat="1" x14ac:dyDescent="0.2">
      <c r="B64" s="23">
        <v>15.1</v>
      </c>
      <c r="C64" s="175">
        <v>0.3</v>
      </c>
      <c r="D64" s="175"/>
      <c r="G64" s="23">
        <v>15.1</v>
      </c>
      <c r="H64" s="175">
        <f>C64</f>
        <v>0.3</v>
      </c>
      <c r="I64" s="175"/>
    </row>
    <row r="65" spans="2:9" s="3" customFormat="1" x14ac:dyDescent="0.2">
      <c r="B65" s="22">
        <v>15.2</v>
      </c>
      <c r="C65" s="151">
        <v>0.35</v>
      </c>
      <c r="D65" s="151"/>
      <c r="G65" s="22">
        <v>15.2</v>
      </c>
      <c r="H65" s="175">
        <f t="shared" ref="H65:H128" si="0">C65</f>
        <v>0.35</v>
      </c>
      <c r="I65" s="175"/>
    </row>
    <row r="66" spans="2:9" s="3" customFormat="1" x14ac:dyDescent="0.2">
      <c r="B66" s="22">
        <v>15.3</v>
      </c>
      <c r="C66" s="151">
        <v>0.4</v>
      </c>
      <c r="D66" s="151"/>
      <c r="G66" s="22">
        <v>15.3</v>
      </c>
      <c r="H66" s="175">
        <f t="shared" si="0"/>
        <v>0.4</v>
      </c>
      <c r="I66" s="175"/>
    </row>
    <row r="67" spans="2:9" s="3" customFormat="1" x14ac:dyDescent="0.2">
      <c r="B67" s="22">
        <v>15.4</v>
      </c>
      <c r="C67" s="151">
        <v>0.45</v>
      </c>
      <c r="D67" s="151"/>
      <c r="G67" s="22">
        <v>15.4</v>
      </c>
      <c r="H67" s="175">
        <f t="shared" si="0"/>
        <v>0.45</v>
      </c>
      <c r="I67" s="175"/>
    </row>
    <row r="68" spans="2:9" s="3" customFormat="1" x14ac:dyDescent="0.2">
      <c r="B68" s="22">
        <v>15.5</v>
      </c>
      <c r="C68" s="151">
        <v>0.5</v>
      </c>
      <c r="D68" s="151"/>
      <c r="G68" s="22">
        <v>15.5</v>
      </c>
      <c r="H68" s="175">
        <f t="shared" si="0"/>
        <v>0.5</v>
      </c>
      <c r="I68" s="175"/>
    </row>
    <row r="69" spans="2:9" s="3" customFormat="1" x14ac:dyDescent="0.2">
      <c r="B69" s="22">
        <v>15.6</v>
      </c>
      <c r="C69" s="151">
        <v>0.55000000000000004</v>
      </c>
      <c r="D69" s="151"/>
      <c r="G69" s="22">
        <v>15.6</v>
      </c>
      <c r="H69" s="175">
        <f t="shared" si="0"/>
        <v>0.55000000000000004</v>
      </c>
      <c r="I69" s="175"/>
    </row>
    <row r="70" spans="2:9" s="3" customFormat="1" x14ac:dyDescent="0.2">
      <c r="B70" s="22">
        <v>15.7</v>
      </c>
      <c r="C70" s="151">
        <v>0.6</v>
      </c>
      <c r="D70" s="151"/>
      <c r="G70" s="22">
        <v>15.7</v>
      </c>
      <c r="H70" s="175">
        <f t="shared" si="0"/>
        <v>0.6</v>
      </c>
      <c r="I70" s="175"/>
    </row>
    <row r="71" spans="2:9" s="3" customFormat="1" x14ac:dyDescent="0.2">
      <c r="B71" s="22">
        <v>15.8</v>
      </c>
      <c r="C71" s="151">
        <v>0.65</v>
      </c>
      <c r="D71" s="151"/>
      <c r="G71" s="22">
        <v>15.8</v>
      </c>
      <c r="H71" s="175">
        <f t="shared" si="0"/>
        <v>0.65</v>
      </c>
      <c r="I71" s="175"/>
    </row>
    <row r="72" spans="2:9" s="3" customFormat="1" x14ac:dyDescent="0.2">
      <c r="B72" s="22">
        <v>15.9</v>
      </c>
      <c r="C72" s="151">
        <v>0.7</v>
      </c>
      <c r="D72" s="151"/>
      <c r="G72" s="22">
        <v>15.9</v>
      </c>
      <c r="H72" s="175">
        <f t="shared" si="0"/>
        <v>0.7</v>
      </c>
      <c r="I72" s="175"/>
    </row>
    <row r="73" spans="2:9" s="3" customFormat="1" x14ac:dyDescent="0.2">
      <c r="B73" s="22">
        <v>16</v>
      </c>
      <c r="C73" s="151">
        <v>0.75</v>
      </c>
      <c r="D73" s="151"/>
      <c r="G73" s="22">
        <v>16</v>
      </c>
      <c r="H73" s="175">
        <f t="shared" si="0"/>
        <v>0.75</v>
      </c>
      <c r="I73" s="175"/>
    </row>
    <row r="74" spans="2:9" s="3" customFormat="1" x14ac:dyDescent="0.2">
      <c r="B74" s="22">
        <v>16.100000000000001</v>
      </c>
      <c r="C74" s="151">
        <v>0.8</v>
      </c>
      <c r="D74" s="151"/>
      <c r="G74" s="22">
        <v>16.100000000000001</v>
      </c>
      <c r="H74" s="175">
        <f t="shared" si="0"/>
        <v>0.8</v>
      </c>
      <c r="I74" s="175"/>
    </row>
    <row r="75" spans="2:9" s="3" customFormat="1" x14ac:dyDescent="0.2">
      <c r="B75" s="22">
        <v>16.2</v>
      </c>
      <c r="C75" s="151">
        <v>0.85</v>
      </c>
      <c r="D75" s="151"/>
      <c r="G75" s="22">
        <v>16.2</v>
      </c>
      <c r="H75" s="175">
        <f t="shared" si="0"/>
        <v>0.85</v>
      </c>
      <c r="I75" s="175"/>
    </row>
    <row r="76" spans="2:9" s="3" customFormat="1" x14ac:dyDescent="0.2">
      <c r="B76" s="22">
        <v>16.3</v>
      </c>
      <c r="C76" s="151">
        <v>0.9</v>
      </c>
      <c r="D76" s="151"/>
      <c r="G76" s="22">
        <v>16.3</v>
      </c>
      <c r="H76" s="175">
        <f t="shared" si="0"/>
        <v>0.9</v>
      </c>
      <c r="I76" s="175"/>
    </row>
    <row r="77" spans="2:9" s="3" customFormat="1" x14ac:dyDescent="0.2">
      <c r="B77" s="22">
        <v>16.399999999999999</v>
      </c>
      <c r="C77" s="151">
        <v>0.95</v>
      </c>
      <c r="D77" s="151"/>
      <c r="G77" s="22">
        <v>16.399999999999999</v>
      </c>
      <c r="H77" s="175">
        <f t="shared" si="0"/>
        <v>0.95</v>
      </c>
      <c r="I77" s="175"/>
    </row>
    <row r="78" spans="2:9" s="3" customFormat="1" x14ac:dyDescent="0.2">
      <c r="B78" s="22">
        <v>16.5</v>
      </c>
      <c r="C78" s="151">
        <v>1</v>
      </c>
      <c r="D78" s="151"/>
      <c r="G78" s="22">
        <v>16.5</v>
      </c>
      <c r="H78" s="175">
        <f t="shared" si="0"/>
        <v>1</v>
      </c>
      <c r="I78" s="175"/>
    </row>
    <row r="79" spans="2:9" s="3" customFormat="1" x14ac:dyDescent="0.2">
      <c r="B79" s="22">
        <v>16.600000000000001</v>
      </c>
      <c r="C79" s="151">
        <v>1.05</v>
      </c>
      <c r="D79" s="151"/>
      <c r="G79" s="22">
        <v>16.600000000000001</v>
      </c>
      <c r="H79" s="175">
        <f t="shared" si="0"/>
        <v>1.05</v>
      </c>
      <c r="I79" s="175"/>
    </row>
    <row r="80" spans="2:9" s="3" customFormat="1" x14ac:dyDescent="0.2">
      <c r="B80" s="22">
        <v>16.7</v>
      </c>
      <c r="C80" s="151">
        <v>1.1000000000000001</v>
      </c>
      <c r="D80" s="151"/>
      <c r="G80" s="22">
        <v>16.7</v>
      </c>
      <c r="H80" s="175">
        <f t="shared" si="0"/>
        <v>1.1000000000000001</v>
      </c>
      <c r="I80" s="175"/>
    </row>
    <row r="81" spans="2:9" s="3" customFormat="1" x14ac:dyDescent="0.2">
      <c r="B81" s="22">
        <v>16.8</v>
      </c>
      <c r="C81" s="151">
        <v>1.1499999999999999</v>
      </c>
      <c r="D81" s="151"/>
      <c r="G81" s="22">
        <v>16.8</v>
      </c>
      <c r="H81" s="175">
        <f t="shared" si="0"/>
        <v>1.1499999999999999</v>
      </c>
      <c r="I81" s="175"/>
    </row>
    <row r="82" spans="2:9" s="3" customFormat="1" x14ac:dyDescent="0.2">
      <c r="B82" s="22">
        <v>16.899999999999999</v>
      </c>
      <c r="C82" s="151">
        <v>1.2</v>
      </c>
      <c r="D82" s="151"/>
      <c r="G82" s="22">
        <v>16.899999999999999</v>
      </c>
      <c r="H82" s="175">
        <f t="shared" si="0"/>
        <v>1.2</v>
      </c>
      <c r="I82" s="175"/>
    </row>
    <row r="83" spans="2:9" s="3" customFormat="1" x14ac:dyDescent="0.2">
      <c r="B83" s="22">
        <v>17</v>
      </c>
      <c r="C83" s="151">
        <v>1.25</v>
      </c>
      <c r="D83" s="151"/>
      <c r="G83" s="22">
        <v>17</v>
      </c>
      <c r="H83" s="175">
        <f t="shared" si="0"/>
        <v>1.25</v>
      </c>
      <c r="I83" s="175"/>
    </row>
    <row r="84" spans="2:9" s="3" customFormat="1" x14ac:dyDescent="0.2">
      <c r="B84" s="22">
        <v>17.100000000000001</v>
      </c>
      <c r="C84" s="151">
        <v>1.3</v>
      </c>
      <c r="D84" s="151"/>
      <c r="G84" s="22">
        <v>17.100000000000001</v>
      </c>
      <c r="H84" s="175">
        <f t="shared" si="0"/>
        <v>1.3</v>
      </c>
      <c r="I84" s="175"/>
    </row>
    <row r="85" spans="2:9" s="3" customFormat="1" x14ac:dyDescent="0.2">
      <c r="B85" s="22">
        <v>17.2</v>
      </c>
      <c r="C85" s="151">
        <v>1.35</v>
      </c>
      <c r="D85" s="151"/>
      <c r="G85" s="22">
        <v>17.2</v>
      </c>
      <c r="H85" s="175">
        <f t="shared" si="0"/>
        <v>1.35</v>
      </c>
      <c r="I85" s="175"/>
    </row>
    <row r="86" spans="2:9" s="3" customFormat="1" x14ac:dyDescent="0.2">
      <c r="B86" s="22">
        <v>17.3</v>
      </c>
      <c r="C86" s="151">
        <v>1.4</v>
      </c>
      <c r="D86" s="151"/>
      <c r="G86" s="22">
        <v>17.3</v>
      </c>
      <c r="H86" s="175">
        <f t="shared" si="0"/>
        <v>1.4</v>
      </c>
      <c r="I86" s="175"/>
    </row>
    <row r="87" spans="2:9" s="3" customFormat="1" x14ac:dyDescent="0.2">
      <c r="B87" s="22">
        <v>17.399999999999999</v>
      </c>
      <c r="C87" s="151">
        <v>1.45</v>
      </c>
      <c r="D87" s="151"/>
      <c r="G87" s="22">
        <v>17.399999999999999</v>
      </c>
      <c r="H87" s="175">
        <f t="shared" si="0"/>
        <v>1.45</v>
      </c>
      <c r="I87" s="175"/>
    </row>
    <row r="88" spans="2:9" s="3" customFormat="1" x14ac:dyDescent="0.2">
      <c r="B88" s="22">
        <v>17.5</v>
      </c>
      <c r="C88" s="151">
        <v>1.5</v>
      </c>
      <c r="D88" s="151"/>
      <c r="G88" s="22">
        <v>17.5</v>
      </c>
      <c r="H88" s="175">
        <f t="shared" si="0"/>
        <v>1.5</v>
      </c>
      <c r="I88" s="175"/>
    </row>
    <row r="89" spans="2:9" s="3" customFormat="1" x14ac:dyDescent="0.2">
      <c r="B89" s="22">
        <v>17.600000000000001</v>
      </c>
      <c r="C89" s="151">
        <v>1.55</v>
      </c>
      <c r="D89" s="151"/>
      <c r="G89" s="22">
        <v>17.600000000000001</v>
      </c>
      <c r="H89" s="175">
        <f t="shared" si="0"/>
        <v>1.55</v>
      </c>
      <c r="I89" s="175"/>
    </row>
    <row r="90" spans="2:9" s="3" customFormat="1" x14ac:dyDescent="0.2">
      <c r="B90" s="22">
        <v>17.7</v>
      </c>
      <c r="C90" s="151">
        <v>1.6</v>
      </c>
      <c r="D90" s="151"/>
      <c r="G90" s="22">
        <v>17.7</v>
      </c>
      <c r="H90" s="175">
        <f t="shared" si="0"/>
        <v>1.6</v>
      </c>
      <c r="I90" s="175"/>
    </row>
    <row r="91" spans="2:9" s="3" customFormat="1" x14ac:dyDescent="0.2">
      <c r="B91" s="22">
        <v>17.8</v>
      </c>
      <c r="C91" s="151">
        <v>1.65</v>
      </c>
      <c r="D91" s="151"/>
      <c r="G91" s="22">
        <v>17.8</v>
      </c>
      <c r="H91" s="175">
        <f t="shared" si="0"/>
        <v>1.65</v>
      </c>
      <c r="I91" s="175"/>
    </row>
    <row r="92" spans="2:9" s="3" customFormat="1" x14ac:dyDescent="0.2">
      <c r="B92" s="22">
        <v>17.899999999999999</v>
      </c>
      <c r="C92" s="151">
        <v>1.7</v>
      </c>
      <c r="D92" s="151"/>
      <c r="G92" s="22">
        <v>17.899999999999999</v>
      </c>
      <c r="H92" s="175">
        <f t="shared" si="0"/>
        <v>1.7</v>
      </c>
      <c r="I92" s="175"/>
    </row>
    <row r="93" spans="2:9" s="3" customFormat="1" x14ac:dyDescent="0.2">
      <c r="B93" s="22">
        <v>18</v>
      </c>
      <c r="C93" s="151">
        <v>1.75</v>
      </c>
      <c r="D93" s="151"/>
      <c r="G93" s="22">
        <v>18</v>
      </c>
      <c r="H93" s="175">
        <f t="shared" si="0"/>
        <v>1.75</v>
      </c>
      <c r="I93" s="175"/>
    </row>
    <row r="94" spans="2:9" s="3" customFormat="1" x14ac:dyDescent="0.2">
      <c r="B94" s="22">
        <v>18.100000000000001</v>
      </c>
      <c r="C94" s="151">
        <v>1.8</v>
      </c>
      <c r="D94" s="151"/>
      <c r="G94" s="22">
        <v>18.100000000000001</v>
      </c>
      <c r="H94" s="175">
        <f t="shared" si="0"/>
        <v>1.8</v>
      </c>
      <c r="I94" s="175"/>
    </row>
    <row r="95" spans="2:9" s="3" customFormat="1" x14ac:dyDescent="0.2">
      <c r="B95" s="22">
        <v>18.2</v>
      </c>
      <c r="C95" s="151">
        <v>1.85</v>
      </c>
      <c r="D95" s="151"/>
      <c r="G95" s="22">
        <v>18.2</v>
      </c>
      <c r="H95" s="175">
        <f t="shared" si="0"/>
        <v>1.85</v>
      </c>
      <c r="I95" s="175"/>
    </row>
    <row r="96" spans="2:9" s="3" customFormat="1" x14ac:dyDescent="0.2">
      <c r="B96" s="22">
        <v>18.3</v>
      </c>
      <c r="C96" s="151">
        <v>1.9</v>
      </c>
      <c r="D96" s="151"/>
      <c r="G96" s="22">
        <v>18.3</v>
      </c>
      <c r="H96" s="175">
        <f t="shared" si="0"/>
        <v>1.9</v>
      </c>
      <c r="I96" s="175"/>
    </row>
    <row r="97" spans="2:9" s="3" customFormat="1" x14ac:dyDescent="0.2">
      <c r="B97" s="22">
        <v>18.399999999999999</v>
      </c>
      <c r="C97" s="151">
        <v>1.95</v>
      </c>
      <c r="D97" s="151"/>
      <c r="G97" s="22">
        <v>18.399999999999999</v>
      </c>
      <c r="H97" s="175">
        <f t="shared" si="0"/>
        <v>1.95</v>
      </c>
      <c r="I97" s="175"/>
    </row>
    <row r="98" spans="2:9" s="3" customFormat="1" x14ac:dyDescent="0.2">
      <c r="B98" s="22">
        <v>18.5</v>
      </c>
      <c r="C98" s="151">
        <v>2</v>
      </c>
      <c r="D98" s="151"/>
      <c r="G98" s="22">
        <v>18.5</v>
      </c>
      <c r="H98" s="175">
        <f t="shared" si="0"/>
        <v>2</v>
      </c>
      <c r="I98" s="175"/>
    </row>
    <row r="99" spans="2:9" s="3" customFormat="1" x14ac:dyDescent="0.2">
      <c r="B99" s="22">
        <v>18.600000000000001</v>
      </c>
      <c r="C99" s="151">
        <v>2.0499999999999998</v>
      </c>
      <c r="D99" s="151"/>
      <c r="G99" s="22">
        <v>18.600000000000001</v>
      </c>
      <c r="H99" s="175">
        <f t="shared" si="0"/>
        <v>2.0499999999999998</v>
      </c>
      <c r="I99" s="175"/>
    </row>
    <row r="100" spans="2:9" s="3" customFormat="1" x14ac:dyDescent="0.2">
      <c r="B100" s="22">
        <v>18.7</v>
      </c>
      <c r="C100" s="151">
        <v>2.1</v>
      </c>
      <c r="D100" s="151"/>
      <c r="G100" s="22">
        <v>18.7</v>
      </c>
      <c r="H100" s="175">
        <f t="shared" si="0"/>
        <v>2.1</v>
      </c>
      <c r="I100" s="175"/>
    </row>
    <row r="101" spans="2:9" s="3" customFormat="1" x14ac:dyDescent="0.2">
      <c r="B101" s="22">
        <v>18.8</v>
      </c>
      <c r="C101" s="151">
        <v>2.15</v>
      </c>
      <c r="D101" s="151"/>
      <c r="G101" s="22">
        <v>18.8</v>
      </c>
      <c r="H101" s="175">
        <f t="shared" si="0"/>
        <v>2.15</v>
      </c>
      <c r="I101" s="175"/>
    </row>
    <row r="102" spans="2:9" s="3" customFormat="1" x14ac:dyDescent="0.2">
      <c r="B102" s="22">
        <v>18.899999999999999</v>
      </c>
      <c r="C102" s="151">
        <v>2.2000000000000002</v>
      </c>
      <c r="D102" s="151"/>
      <c r="G102" s="22">
        <v>18.899999999999999</v>
      </c>
      <c r="H102" s="175">
        <f t="shared" si="0"/>
        <v>2.2000000000000002</v>
      </c>
      <c r="I102" s="175"/>
    </row>
    <row r="103" spans="2:9" s="3" customFormat="1" x14ac:dyDescent="0.2">
      <c r="B103" s="22">
        <v>19</v>
      </c>
      <c r="C103" s="151">
        <v>2.25</v>
      </c>
      <c r="D103" s="151"/>
      <c r="G103" s="22">
        <v>19</v>
      </c>
      <c r="H103" s="175">
        <f t="shared" si="0"/>
        <v>2.25</v>
      </c>
      <c r="I103" s="175"/>
    </row>
    <row r="104" spans="2:9" s="3" customFormat="1" x14ac:dyDescent="0.2">
      <c r="B104" s="22">
        <v>19.100000000000001</v>
      </c>
      <c r="C104" s="151">
        <v>2.2999999999999998</v>
      </c>
      <c r="D104" s="151"/>
      <c r="G104" s="22">
        <v>19.100000000000001</v>
      </c>
      <c r="H104" s="175">
        <f t="shared" si="0"/>
        <v>2.2999999999999998</v>
      </c>
      <c r="I104" s="175"/>
    </row>
    <row r="105" spans="2:9" s="3" customFormat="1" x14ac:dyDescent="0.2">
      <c r="B105" s="22">
        <v>19.2</v>
      </c>
      <c r="C105" s="151">
        <v>2.35</v>
      </c>
      <c r="D105" s="151"/>
      <c r="G105" s="22">
        <v>19.2</v>
      </c>
      <c r="H105" s="175">
        <f t="shared" si="0"/>
        <v>2.35</v>
      </c>
      <c r="I105" s="175"/>
    </row>
    <row r="106" spans="2:9" s="3" customFormat="1" x14ac:dyDescent="0.2">
      <c r="B106" s="22">
        <v>19.3</v>
      </c>
      <c r="C106" s="151">
        <v>2.4</v>
      </c>
      <c r="D106" s="151"/>
      <c r="G106" s="22">
        <v>19.3</v>
      </c>
      <c r="H106" s="175">
        <f t="shared" si="0"/>
        <v>2.4</v>
      </c>
      <c r="I106" s="175"/>
    </row>
    <row r="107" spans="2:9" s="3" customFormat="1" x14ac:dyDescent="0.2">
      <c r="B107" s="22">
        <v>19.399999999999999</v>
      </c>
      <c r="C107" s="151">
        <v>2.4500000000000002</v>
      </c>
      <c r="D107" s="151"/>
      <c r="G107" s="22">
        <v>19.399999999999999</v>
      </c>
      <c r="H107" s="175">
        <f t="shared" si="0"/>
        <v>2.4500000000000002</v>
      </c>
      <c r="I107" s="175"/>
    </row>
    <row r="108" spans="2:9" s="3" customFormat="1" x14ac:dyDescent="0.2">
      <c r="B108" s="22">
        <v>19.5</v>
      </c>
      <c r="C108" s="151">
        <v>2.5</v>
      </c>
      <c r="D108" s="151"/>
      <c r="G108" s="22">
        <v>19.5</v>
      </c>
      <c r="H108" s="175">
        <f t="shared" si="0"/>
        <v>2.5</v>
      </c>
      <c r="I108" s="175"/>
    </row>
    <row r="109" spans="2:9" s="3" customFormat="1" x14ac:dyDescent="0.2">
      <c r="B109" s="22">
        <v>19.600000000000001</v>
      </c>
      <c r="C109" s="151">
        <v>2.5499999999999998</v>
      </c>
      <c r="D109" s="151"/>
      <c r="G109" s="22">
        <v>19.600000000000001</v>
      </c>
      <c r="H109" s="175">
        <f t="shared" si="0"/>
        <v>2.5499999999999998</v>
      </c>
      <c r="I109" s="175"/>
    </row>
    <row r="110" spans="2:9" s="3" customFormat="1" x14ac:dyDescent="0.2">
      <c r="B110" s="22">
        <v>19.7</v>
      </c>
      <c r="C110" s="151">
        <v>2.6</v>
      </c>
      <c r="D110" s="151"/>
      <c r="G110" s="22">
        <v>19.7</v>
      </c>
      <c r="H110" s="175">
        <f t="shared" si="0"/>
        <v>2.6</v>
      </c>
      <c r="I110" s="175"/>
    </row>
    <row r="111" spans="2:9" s="3" customFormat="1" x14ac:dyDescent="0.2">
      <c r="B111" s="22">
        <v>19.8</v>
      </c>
      <c r="C111" s="151">
        <v>2.65</v>
      </c>
      <c r="D111" s="151"/>
      <c r="G111" s="22">
        <v>19.8</v>
      </c>
      <c r="H111" s="175">
        <f t="shared" si="0"/>
        <v>2.65</v>
      </c>
      <c r="I111" s="175"/>
    </row>
    <row r="112" spans="2:9" s="3" customFormat="1" x14ac:dyDescent="0.2">
      <c r="B112" s="22">
        <v>19.899999999999999</v>
      </c>
      <c r="C112" s="151">
        <v>2.7</v>
      </c>
      <c r="D112" s="151"/>
      <c r="G112" s="22">
        <v>19.899999999999999</v>
      </c>
      <c r="H112" s="175">
        <f t="shared" si="0"/>
        <v>2.7</v>
      </c>
      <c r="I112" s="175"/>
    </row>
    <row r="113" spans="2:9" s="3" customFormat="1" x14ac:dyDescent="0.2">
      <c r="B113" s="22">
        <v>20</v>
      </c>
      <c r="C113" s="151">
        <v>2.75</v>
      </c>
      <c r="D113" s="151"/>
      <c r="G113" s="22">
        <v>20</v>
      </c>
      <c r="H113" s="175">
        <f t="shared" si="0"/>
        <v>2.75</v>
      </c>
      <c r="I113" s="175"/>
    </row>
    <row r="114" spans="2:9" s="3" customFormat="1" x14ac:dyDescent="0.2">
      <c r="B114" s="22">
        <v>20.100000000000001</v>
      </c>
      <c r="C114" s="151">
        <v>2.8</v>
      </c>
      <c r="D114" s="151"/>
      <c r="G114" s="22">
        <v>20.100000000000001</v>
      </c>
      <c r="H114" s="175">
        <f t="shared" si="0"/>
        <v>2.8</v>
      </c>
      <c r="I114" s="175"/>
    </row>
    <row r="115" spans="2:9" s="3" customFormat="1" x14ac:dyDescent="0.2">
      <c r="B115" s="22">
        <v>20.2</v>
      </c>
      <c r="C115" s="151">
        <v>2.85</v>
      </c>
      <c r="D115" s="151"/>
      <c r="G115" s="22">
        <v>20.2</v>
      </c>
      <c r="H115" s="175">
        <f t="shared" si="0"/>
        <v>2.85</v>
      </c>
      <c r="I115" s="175"/>
    </row>
    <row r="116" spans="2:9" s="3" customFormat="1" x14ac:dyDescent="0.2">
      <c r="B116" s="22">
        <v>20.3</v>
      </c>
      <c r="C116" s="151">
        <v>2.9</v>
      </c>
      <c r="D116" s="151"/>
      <c r="G116" s="22">
        <v>20.3</v>
      </c>
      <c r="H116" s="175">
        <f t="shared" si="0"/>
        <v>2.9</v>
      </c>
      <c r="I116" s="175"/>
    </row>
    <row r="117" spans="2:9" s="3" customFormat="1" x14ac:dyDescent="0.2">
      <c r="B117" s="22">
        <v>20.399999999999999</v>
      </c>
      <c r="C117" s="151">
        <v>2.95</v>
      </c>
      <c r="D117" s="151"/>
      <c r="G117" s="22">
        <v>20.399999999999999</v>
      </c>
      <c r="H117" s="175">
        <f t="shared" si="0"/>
        <v>2.95</v>
      </c>
      <c r="I117" s="175"/>
    </row>
    <row r="118" spans="2:9" s="3" customFormat="1" x14ac:dyDescent="0.2">
      <c r="B118" s="22">
        <v>20.5</v>
      </c>
      <c r="C118" s="151">
        <v>3</v>
      </c>
      <c r="D118" s="151"/>
      <c r="G118" s="22">
        <v>20.5</v>
      </c>
      <c r="H118" s="175">
        <f t="shared" si="0"/>
        <v>3</v>
      </c>
      <c r="I118" s="175"/>
    </row>
    <row r="119" spans="2:9" s="3" customFormat="1" x14ac:dyDescent="0.2">
      <c r="B119" s="22">
        <v>20.6</v>
      </c>
      <c r="C119" s="151">
        <v>3.05</v>
      </c>
      <c r="D119" s="151"/>
      <c r="G119" s="22">
        <v>20.6</v>
      </c>
      <c r="H119" s="175">
        <f t="shared" si="0"/>
        <v>3.05</v>
      </c>
      <c r="I119" s="175"/>
    </row>
    <row r="120" spans="2:9" s="3" customFormat="1" x14ac:dyDescent="0.2">
      <c r="B120" s="22">
        <v>20.7</v>
      </c>
      <c r="C120" s="151">
        <v>3.1</v>
      </c>
      <c r="D120" s="151"/>
      <c r="G120" s="22">
        <v>20.7</v>
      </c>
      <c r="H120" s="175">
        <f t="shared" si="0"/>
        <v>3.1</v>
      </c>
      <c r="I120" s="175"/>
    </row>
    <row r="121" spans="2:9" s="3" customFormat="1" x14ac:dyDescent="0.2">
      <c r="B121" s="22">
        <v>20.8</v>
      </c>
      <c r="C121" s="151">
        <v>3.15</v>
      </c>
      <c r="D121" s="151"/>
      <c r="G121" s="22">
        <v>20.8</v>
      </c>
      <c r="H121" s="175">
        <f t="shared" si="0"/>
        <v>3.15</v>
      </c>
      <c r="I121" s="175"/>
    </row>
    <row r="122" spans="2:9" s="3" customFormat="1" x14ac:dyDescent="0.2">
      <c r="B122" s="22">
        <v>20.9</v>
      </c>
      <c r="C122" s="151">
        <v>3.2</v>
      </c>
      <c r="D122" s="151"/>
      <c r="G122" s="22">
        <v>20.9</v>
      </c>
      <c r="H122" s="175">
        <f t="shared" si="0"/>
        <v>3.2</v>
      </c>
      <c r="I122" s="175"/>
    </row>
    <row r="123" spans="2:9" s="3" customFormat="1" x14ac:dyDescent="0.2">
      <c r="B123" s="22">
        <v>21</v>
      </c>
      <c r="C123" s="151">
        <v>3.25</v>
      </c>
      <c r="D123" s="151"/>
      <c r="G123" s="22">
        <v>21</v>
      </c>
      <c r="H123" s="175">
        <f t="shared" si="0"/>
        <v>3.25</v>
      </c>
      <c r="I123" s="175"/>
    </row>
    <row r="124" spans="2:9" s="3" customFormat="1" x14ac:dyDescent="0.2">
      <c r="B124" s="22">
        <v>21.1</v>
      </c>
      <c r="C124" s="151">
        <v>3.3</v>
      </c>
      <c r="D124" s="151"/>
      <c r="G124" s="22">
        <v>21.1</v>
      </c>
      <c r="H124" s="175">
        <f t="shared" si="0"/>
        <v>3.3</v>
      </c>
      <c r="I124" s="175"/>
    </row>
    <row r="125" spans="2:9" s="3" customFormat="1" x14ac:dyDescent="0.2">
      <c r="B125" s="22">
        <v>21.2</v>
      </c>
      <c r="C125" s="151">
        <v>3.35</v>
      </c>
      <c r="D125" s="151"/>
      <c r="G125" s="22">
        <v>21.2</v>
      </c>
      <c r="H125" s="175">
        <f t="shared" si="0"/>
        <v>3.35</v>
      </c>
      <c r="I125" s="175"/>
    </row>
    <row r="126" spans="2:9" s="3" customFormat="1" x14ac:dyDescent="0.2">
      <c r="B126" s="22">
        <v>21.3</v>
      </c>
      <c r="C126" s="151">
        <v>3.4</v>
      </c>
      <c r="D126" s="151"/>
      <c r="G126" s="22">
        <v>21.3</v>
      </c>
      <c r="H126" s="175">
        <f t="shared" si="0"/>
        <v>3.4</v>
      </c>
      <c r="I126" s="175"/>
    </row>
    <row r="127" spans="2:9" s="3" customFormat="1" x14ac:dyDescent="0.2">
      <c r="B127" s="22">
        <v>21.4</v>
      </c>
      <c r="C127" s="151">
        <v>3.45</v>
      </c>
      <c r="D127" s="151"/>
      <c r="G127" s="22">
        <v>21.4</v>
      </c>
      <c r="H127" s="175">
        <f t="shared" si="0"/>
        <v>3.45</v>
      </c>
      <c r="I127" s="175"/>
    </row>
    <row r="128" spans="2:9" s="3" customFormat="1" x14ac:dyDescent="0.2">
      <c r="B128" s="22">
        <v>21.5</v>
      </c>
      <c r="C128" s="151">
        <v>3.5</v>
      </c>
      <c r="D128" s="151"/>
      <c r="G128" s="22">
        <v>21.5</v>
      </c>
      <c r="H128" s="175">
        <f t="shared" si="0"/>
        <v>3.5</v>
      </c>
      <c r="I128" s="175"/>
    </row>
    <row r="129" spans="2:9" s="3" customFormat="1" x14ac:dyDescent="0.2">
      <c r="B129" s="22">
        <v>21.6</v>
      </c>
      <c r="C129" s="151">
        <v>3.55</v>
      </c>
      <c r="D129" s="151"/>
      <c r="G129" s="22">
        <v>21.6</v>
      </c>
      <c r="H129" s="175">
        <f t="shared" ref="H129:H183" si="1">C129</f>
        <v>3.55</v>
      </c>
      <c r="I129" s="175"/>
    </row>
    <row r="130" spans="2:9" s="3" customFormat="1" x14ac:dyDescent="0.2">
      <c r="B130" s="22">
        <v>21.7</v>
      </c>
      <c r="C130" s="151">
        <v>3.6</v>
      </c>
      <c r="D130" s="151"/>
      <c r="G130" s="22">
        <v>21.7</v>
      </c>
      <c r="H130" s="175">
        <f t="shared" si="1"/>
        <v>3.6</v>
      </c>
      <c r="I130" s="175"/>
    </row>
    <row r="131" spans="2:9" s="3" customFormat="1" x14ac:dyDescent="0.2">
      <c r="B131" s="22">
        <v>21.8</v>
      </c>
      <c r="C131" s="151">
        <v>3.65</v>
      </c>
      <c r="D131" s="151"/>
      <c r="G131" s="22">
        <v>21.8</v>
      </c>
      <c r="H131" s="175">
        <f t="shared" si="1"/>
        <v>3.65</v>
      </c>
      <c r="I131" s="175"/>
    </row>
    <row r="132" spans="2:9" s="3" customFormat="1" x14ac:dyDescent="0.2">
      <c r="B132" s="22">
        <v>21.9</v>
      </c>
      <c r="C132" s="151">
        <v>3.7</v>
      </c>
      <c r="D132" s="151"/>
      <c r="G132" s="22">
        <v>21.9</v>
      </c>
      <c r="H132" s="175">
        <f t="shared" si="1"/>
        <v>3.7</v>
      </c>
      <c r="I132" s="175"/>
    </row>
    <row r="133" spans="2:9" s="3" customFormat="1" x14ac:dyDescent="0.2">
      <c r="B133" s="22">
        <v>22</v>
      </c>
      <c r="C133" s="151">
        <v>3.75</v>
      </c>
      <c r="D133" s="151"/>
      <c r="G133" s="22">
        <v>22</v>
      </c>
      <c r="H133" s="175">
        <f t="shared" si="1"/>
        <v>3.75</v>
      </c>
      <c r="I133" s="175"/>
    </row>
    <row r="134" spans="2:9" s="3" customFormat="1" x14ac:dyDescent="0.2">
      <c r="B134" s="22">
        <v>22.1</v>
      </c>
      <c r="C134" s="151">
        <v>3.8</v>
      </c>
      <c r="D134" s="151"/>
      <c r="G134" s="22">
        <v>22.1</v>
      </c>
      <c r="H134" s="175">
        <f t="shared" si="1"/>
        <v>3.8</v>
      </c>
      <c r="I134" s="175"/>
    </row>
    <row r="135" spans="2:9" s="3" customFormat="1" x14ac:dyDescent="0.2">
      <c r="B135" s="22">
        <v>22.2</v>
      </c>
      <c r="C135" s="151">
        <v>3.85</v>
      </c>
      <c r="D135" s="151"/>
      <c r="G135" s="22">
        <v>22.2</v>
      </c>
      <c r="H135" s="175">
        <f t="shared" si="1"/>
        <v>3.85</v>
      </c>
      <c r="I135" s="175"/>
    </row>
    <row r="136" spans="2:9" s="3" customFormat="1" x14ac:dyDescent="0.2">
      <c r="B136" s="22">
        <v>22.3</v>
      </c>
      <c r="C136" s="151">
        <v>3.9</v>
      </c>
      <c r="D136" s="151"/>
      <c r="G136" s="22">
        <v>22.3</v>
      </c>
      <c r="H136" s="175">
        <f t="shared" si="1"/>
        <v>3.9</v>
      </c>
      <c r="I136" s="175"/>
    </row>
    <row r="137" spans="2:9" s="3" customFormat="1" x14ac:dyDescent="0.2">
      <c r="B137" s="22">
        <v>22.4</v>
      </c>
      <c r="C137" s="151">
        <v>3.95</v>
      </c>
      <c r="D137" s="151"/>
      <c r="G137" s="22">
        <v>22.4</v>
      </c>
      <c r="H137" s="175">
        <f t="shared" si="1"/>
        <v>3.95</v>
      </c>
      <c r="I137" s="175"/>
    </row>
    <row r="138" spans="2:9" s="3" customFormat="1" x14ac:dyDescent="0.2">
      <c r="B138" s="22">
        <v>22.5</v>
      </c>
      <c r="C138" s="151">
        <v>4</v>
      </c>
      <c r="D138" s="151"/>
      <c r="G138" s="22">
        <v>22.5</v>
      </c>
      <c r="H138" s="175">
        <f t="shared" si="1"/>
        <v>4</v>
      </c>
      <c r="I138" s="175"/>
    </row>
    <row r="139" spans="2:9" s="3" customFormat="1" x14ac:dyDescent="0.2">
      <c r="B139" s="22">
        <v>22.6</v>
      </c>
      <c r="C139" s="151">
        <v>4.05</v>
      </c>
      <c r="D139" s="151"/>
      <c r="G139" s="22">
        <v>22.6</v>
      </c>
      <c r="H139" s="175">
        <f t="shared" si="1"/>
        <v>4.05</v>
      </c>
      <c r="I139" s="175"/>
    </row>
    <row r="140" spans="2:9" s="3" customFormat="1" x14ac:dyDescent="0.2">
      <c r="B140" s="22">
        <v>22.7</v>
      </c>
      <c r="C140" s="151">
        <v>4.0999999999999996</v>
      </c>
      <c r="D140" s="151"/>
      <c r="G140" s="22">
        <v>22.7</v>
      </c>
      <c r="H140" s="175">
        <f t="shared" si="1"/>
        <v>4.0999999999999996</v>
      </c>
      <c r="I140" s="175"/>
    </row>
    <row r="141" spans="2:9" s="3" customFormat="1" x14ac:dyDescent="0.2">
      <c r="B141" s="22">
        <v>22.8</v>
      </c>
      <c r="C141" s="151">
        <v>4.1500000000000004</v>
      </c>
      <c r="D141" s="151"/>
      <c r="G141" s="22">
        <v>22.8</v>
      </c>
      <c r="H141" s="175">
        <f t="shared" si="1"/>
        <v>4.1500000000000004</v>
      </c>
      <c r="I141" s="175"/>
    </row>
    <row r="142" spans="2:9" s="3" customFormat="1" x14ac:dyDescent="0.2">
      <c r="B142" s="22">
        <v>22.9</v>
      </c>
      <c r="C142" s="151">
        <v>4.2</v>
      </c>
      <c r="D142" s="151"/>
      <c r="G142" s="22">
        <v>22.9</v>
      </c>
      <c r="H142" s="175">
        <f t="shared" si="1"/>
        <v>4.2</v>
      </c>
      <c r="I142" s="175"/>
    </row>
    <row r="143" spans="2:9" s="3" customFormat="1" x14ac:dyDescent="0.2">
      <c r="B143" s="22">
        <v>23</v>
      </c>
      <c r="C143" s="151">
        <v>4.25</v>
      </c>
      <c r="D143" s="151"/>
      <c r="G143" s="22">
        <v>23</v>
      </c>
      <c r="H143" s="175">
        <f t="shared" si="1"/>
        <v>4.25</v>
      </c>
      <c r="I143" s="175"/>
    </row>
    <row r="144" spans="2:9" s="3" customFormat="1" x14ac:dyDescent="0.2">
      <c r="B144" s="22">
        <v>23.1</v>
      </c>
      <c r="C144" s="151">
        <v>4.3</v>
      </c>
      <c r="D144" s="151"/>
      <c r="G144" s="22">
        <v>23.1</v>
      </c>
      <c r="H144" s="175">
        <f t="shared" si="1"/>
        <v>4.3</v>
      </c>
      <c r="I144" s="175"/>
    </row>
    <row r="145" spans="2:9" s="3" customFormat="1" x14ac:dyDescent="0.2">
      <c r="B145" s="22">
        <v>23.2</v>
      </c>
      <c r="C145" s="151">
        <v>4.3499999999999996</v>
      </c>
      <c r="D145" s="151"/>
      <c r="G145" s="22">
        <v>23.2</v>
      </c>
      <c r="H145" s="175">
        <f t="shared" si="1"/>
        <v>4.3499999999999996</v>
      </c>
      <c r="I145" s="175"/>
    </row>
    <row r="146" spans="2:9" s="3" customFormat="1" x14ac:dyDescent="0.2">
      <c r="B146" s="22">
        <v>23.3</v>
      </c>
      <c r="C146" s="151">
        <v>4.4000000000000004</v>
      </c>
      <c r="D146" s="151"/>
      <c r="G146" s="22">
        <v>23.3</v>
      </c>
      <c r="H146" s="175">
        <f t="shared" si="1"/>
        <v>4.4000000000000004</v>
      </c>
      <c r="I146" s="175"/>
    </row>
    <row r="147" spans="2:9" s="3" customFormat="1" x14ac:dyDescent="0.2">
      <c r="B147" s="22">
        <v>23.4</v>
      </c>
      <c r="C147" s="151">
        <v>4.45</v>
      </c>
      <c r="D147" s="151"/>
      <c r="G147" s="22">
        <v>23.4</v>
      </c>
      <c r="H147" s="175">
        <f t="shared" si="1"/>
        <v>4.45</v>
      </c>
      <c r="I147" s="175"/>
    </row>
    <row r="148" spans="2:9" s="3" customFormat="1" x14ac:dyDescent="0.2">
      <c r="B148" s="22">
        <v>23.5</v>
      </c>
      <c r="C148" s="151">
        <v>4.5</v>
      </c>
      <c r="D148" s="151"/>
      <c r="G148" s="22">
        <v>23.5</v>
      </c>
      <c r="H148" s="175">
        <f t="shared" si="1"/>
        <v>4.5</v>
      </c>
      <c r="I148" s="175"/>
    </row>
    <row r="149" spans="2:9" s="3" customFormat="1" x14ac:dyDescent="0.2">
      <c r="B149" s="22">
        <v>23.6</v>
      </c>
      <c r="C149" s="151">
        <v>4.55</v>
      </c>
      <c r="D149" s="151"/>
      <c r="G149" s="22">
        <v>23.6</v>
      </c>
      <c r="H149" s="175">
        <f t="shared" si="1"/>
        <v>4.55</v>
      </c>
      <c r="I149" s="175"/>
    </row>
    <row r="150" spans="2:9" s="3" customFormat="1" x14ac:dyDescent="0.2">
      <c r="B150" s="22">
        <v>23.7</v>
      </c>
      <c r="C150" s="151">
        <v>4.5999999999999996</v>
      </c>
      <c r="D150" s="151"/>
      <c r="G150" s="22">
        <v>23.7</v>
      </c>
      <c r="H150" s="175">
        <f t="shared" si="1"/>
        <v>4.5999999999999996</v>
      </c>
      <c r="I150" s="175"/>
    </row>
    <row r="151" spans="2:9" s="3" customFormat="1" x14ac:dyDescent="0.2">
      <c r="B151" s="22">
        <v>23.8</v>
      </c>
      <c r="C151" s="151">
        <v>4.6500000000000004</v>
      </c>
      <c r="D151" s="151"/>
      <c r="G151" s="22">
        <v>23.8</v>
      </c>
      <c r="H151" s="175">
        <f t="shared" si="1"/>
        <v>4.6500000000000004</v>
      </c>
      <c r="I151" s="175"/>
    </row>
    <row r="152" spans="2:9" s="3" customFormat="1" x14ac:dyDescent="0.2">
      <c r="B152" s="22">
        <v>23.9</v>
      </c>
      <c r="C152" s="151">
        <v>4.7</v>
      </c>
      <c r="D152" s="151"/>
      <c r="G152" s="22">
        <v>23.9</v>
      </c>
      <c r="H152" s="175">
        <f t="shared" si="1"/>
        <v>4.7</v>
      </c>
      <c r="I152" s="175"/>
    </row>
    <row r="153" spans="2:9" s="3" customFormat="1" x14ac:dyDescent="0.2">
      <c r="B153" s="22">
        <v>24</v>
      </c>
      <c r="C153" s="151">
        <v>4.75</v>
      </c>
      <c r="D153" s="151"/>
      <c r="G153" s="22">
        <v>24</v>
      </c>
      <c r="H153" s="175">
        <f t="shared" si="1"/>
        <v>4.75</v>
      </c>
      <c r="I153" s="175"/>
    </row>
    <row r="154" spans="2:9" s="3" customFormat="1" x14ac:dyDescent="0.2">
      <c r="B154" s="22">
        <v>24.1</v>
      </c>
      <c r="C154" s="151">
        <v>4.8</v>
      </c>
      <c r="D154" s="151"/>
      <c r="G154" s="22">
        <v>24.1</v>
      </c>
      <c r="H154" s="175">
        <f t="shared" si="1"/>
        <v>4.8</v>
      </c>
      <c r="I154" s="175"/>
    </row>
    <row r="155" spans="2:9" s="3" customFormat="1" x14ac:dyDescent="0.2">
      <c r="B155" s="22">
        <v>24.2</v>
      </c>
      <c r="C155" s="151">
        <v>4.8499999999999996</v>
      </c>
      <c r="D155" s="151"/>
      <c r="G155" s="22">
        <v>24.2</v>
      </c>
      <c r="H155" s="175">
        <f t="shared" si="1"/>
        <v>4.8499999999999996</v>
      </c>
      <c r="I155" s="175"/>
    </row>
    <row r="156" spans="2:9" s="3" customFormat="1" x14ac:dyDescent="0.2">
      <c r="B156" s="22">
        <v>24.3</v>
      </c>
      <c r="C156" s="151">
        <v>4.9000000000000004</v>
      </c>
      <c r="D156" s="151"/>
      <c r="G156" s="22">
        <v>24.3</v>
      </c>
      <c r="H156" s="175">
        <f t="shared" si="1"/>
        <v>4.9000000000000004</v>
      </c>
      <c r="I156" s="175"/>
    </row>
    <row r="157" spans="2:9" s="3" customFormat="1" x14ac:dyDescent="0.2">
      <c r="B157" s="22">
        <v>24.4</v>
      </c>
      <c r="C157" s="151">
        <v>4.95</v>
      </c>
      <c r="D157" s="151"/>
      <c r="G157" s="22">
        <v>24.4</v>
      </c>
      <c r="H157" s="175">
        <f t="shared" si="1"/>
        <v>4.95</v>
      </c>
      <c r="I157" s="175"/>
    </row>
    <row r="158" spans="2:9" s="3" customFormat="1" x14ac:dyDescent="0.2">
      <c r="B158" s="22">
        <v>24.5</v>
      </c>
      <c r="C158" s="151">
        <v>5</v>
      </c>
      <c r="D158" s="151"/>
      <c r="G158" s="22">
        <v>24.5</v>
      </c>
      <c r="H158" s="175">
        <f t="shared" si="1"/>
        <v>5</v>
      </c>
      <c r="I158" s="175"/>
    </row>
    <row r="159" spans="2:9" s="3" customFormat="1" x14ac:dyDescent="0.2">
      <c r="B159" s="22">
        <v>24.6</v>
      </c>
      <c r="C159" s="151">
        <v>5.05</v>
      </c>
      <c r="D159" s="151"/>
      <c r="G159" s="22">
        <v>24.6</v>
      </c>
      <c r="H159" s="175">
        <f t="shared" si="1"/>
        <v>5.05</v>
      </c>
      <c r="I159" s="175"/>
    </row>
    <row r="160" spans="2:9" s="3" customFormat="1" x14ac:dyDescent="0.2">
      <c r="B160" s="22">
        <v>24.7</v>
      </c>
      <c r="C160" s="151">
        <v>5.0999999999999996</v>
      </c>
      <c r="D160" s="151"/>
      <c r="G160" s="22">
        <v>24.7</v>
      </c>
      <c r="H160" s="175">
        <f t="shared" si="1"/>
        <v>5.0999999999999996</v>
      </c>
      <c r="I160" s="175"/>
    </row>
    <row r="161" spans="2:9" s="3" customFormat="1" x14ac:dyDescent="0.2">
      <c r="B161" s="22">
        <v>24.8</v>
      </c>
      <c r="C161" s="151">
        <v>5.15</v>
      </c>
      <c r="D161" s="151"/>
      <c r="G161" s="22">
        <v>24.8</v>
      </c>
      <c r="H161" s="175">
        <f t="shared" si="1"/>
        <v>5.15</v>
      </c>
      <c r="I161" s="175"/>
    </row>
    <row r="162" spans="2:9" s="3" customFormat="1" x14ac:dyDescent="0.2">
      <c r="B162" s="22">
        <v>24.9</v>
      </c>
      <c r="C162" s="151">
        <v>5.2</v>
      </c>
      <c r="D162" s="151"/>
      <c r="G162" s="22">
        <v>24.9</v>
      </c>
      <c r="H162" s="175">
        <f t="shared" si="1"/>
        <v>5.2</v>
      </c>
      <c r="I162" s="175"/>
    </row>
    <row r="163" spans="2:9" s="3" customFormat="1" x14ac:dyDescent="0.2">
      <c r="B163" s="22">
        <v>25</v>
      </c>
      <c r="C163" s="151">
        <v>5.25</v>
      </c>
      <c r="D163" s="151"/>
      <c r="G163" s="22">
        <v>25</v>
      </c>
      <c r="H163" s="175">
        <f t="shared" si="1"/>
        <v>5.25</v>
      </c>
      <c r="I163" s="175"/>
    </row>
    <row r="164" spans="2:9" s="3" customFormat="1" x14ac:dyDescent="0.2">
      <c r="B164" s="22">
        <v>25.1</v>
      </c>
      <c r="C164" s="151">
        <v>5.3</v>
      </c>
      <c r="D164" s="151"/>
      <c r="G164" s="22">
        <v>25.1</v>
      </c>
      <c r="H164" s="175">
        <f t="shared" si="1"/>
        <v>5.3</v>
      </c>
      <c r="I164" s="175"/>
    </row>
    <row r="165" spans="2:9" s="3" customFormat="1" x14ac:dyDescent="0.2">
      <c r="B165" s="22">
        <v>25.2</v>
      </c>
      <c r="C165" s="151">
        <v>5.35</v>
      </c>
      <c r="D165" s="151"/>
      <c r="G165" s="22">
        <v>25.2</v>
      </c>
      <c r="H165" s="175">
        <f t="shared" si="1"/>
        <v>5.35</v>
      </c>
      <c r="I165" s="175"/>
    </row>
    <row r="166" spans="2:9" s="3" customFormat="1" x14ac:dyDescent="0.2">
      <c r="B166" s="22">
        <v>25.3</v>
      </c>
      <c r="C166" s="151">
        <v>5.4</v>
      </c>
      <c r="D166" s="151"/>
      <c r="G166" s="22">
        <v>25.3</v>
      </c>
      <c r="H166" s="175">
        <f t="shared" si="1"/>
        <v>5.4</v>
      </c>
      <c r="I166" s="175"/>
    </row>
    <row r="167" spans="2:9" s="3" customFormat="1" x14ac:dyDescent="0.2">
      <c r="B167" s="22">
        <v>25.4</v>
      </c>
      <c r="C167" s="151">
        <v>5.45</v>
      </c>
      <c r="D167" s="151"/>
      <c r="G167" s="22">
        <v>25.4</v>
      </c>
      <c r="H167" s="175">
        <f t="shared" si="1"/>
        <v>5.45</v>
      </c>
      <c r="I167" s="175"/>
    </row>
    <row r="168" spans="2:9" s="3" customFormat="1" x14ac:dyDescent="0.2">
      <c r="B168" s="22">
        <v>25.5</v>
      </c>
      <c r="C168" s="151">
        <v>5.5</v>
      </c>
      <c r="D168" s="151"/>
      <c r="G168" s="22">
        <v>25.5</v>
      </c>
      <c r="H168" s="175">
        <f t="shared" si="1"/>
        <v>5.5</v>
      </c>
      <c r="I168" s="175"/>
    </row>
    <row r="169" spans="2:9" s="3" customFormat="1" x14ac:dyDescent="0.2">
      <c r="B169" s="22">
        <v>25.6</v>
      </c>
      <c r="C169" s="151">
        <v>5.55</v>
      </c>
      <c r="D169" s="151"/>
      <c r="G169" s="22">
        <v>25.6</v>
      </c>
      <c r="H169" s="175">
        <f t="shared" si="1"/>
        <v>5.55</v>
      </c>
      <c r="I169" s="175"/>
    </row>
    <row r="170" spans="2:9" s="3" customFormat="1" x14ac:dyDescent="0.2">
      <c r="B170" s="22">
        <v>25.7</v>
      </c>
      <c r="C170" s="151">
        <v>5.6</v>
      </c>
      <c r="D170" s="151"/>
      <c r="G170" s="22">
        <v>25.7</v>
      </c>
      <c r="H170" s="175">
        <f t="shared" si="1"/>
        <v>5.6</v>
      </c>
      <c r="I170" s="175"/>
    </row>
    <row r="171" spans="2:9" s="3" customFormat="1" x14ac:dyDescent="0.2">
      <c r="B171" s="22">
        <v>25.8</v>
      </c>
      <c r="C171" s="151">
        <v>5.65</v>
      </c>
      <c r="D171" s="151"/>
      <c r="G171" s="22">
        <v>25.8</v>
      </c>
      <c r="H171" s="175">
        <f t="shared" si="1"/>
        <v>5.65</v>
      </c>
      <c r="I171" s="175"/>
    </row>
    <row r="172" spans="2:9" s="3" customFormat="1" x14ac:dyDescent="0.2">
      <c r="B172" s="22">
        <v>25.9</v>
      </c>
      <c r="C172" s="151">
        <v>5.7</v>
      </c>
      <c r="D172" s="151"/>
      <c r="G172" s="22">
        <v>25.9</v>
      </c>
      <c r="H172" s="175">
        <f t="shared" si="1"/>
        <v>5.7</v>
      </c>
      <c r="I172" s="175"/>
    </row>
    <row r="173" spans="2:9" s="3" customFormat="1" x14ac:dyDescent="0.2">
      <c r="B173" s="22">
        <v>26</v>
      </c>
      <c r="C173" s="151">
        <v>5.75</v>
      </c>
      <c r="D173" s="151"/>
      <c r="G173" s="22">
        <v>26</v>
      </c>
      <c r="H173" s="175">
        <f t="shared" si="1"/>
        <v>5.75</v>
      </c>
      <c r="I173" s="175"/>
    </row>
    <row r="174" spans="2:9" s="3" customFormat="1" x14ac:dyDescent="0.2">
      <c r="B174" s="22">
        <v>26.1</v>
      </c>
      <c r="C174" s="151">
        <v>5.8</v>
      </c>
      <c r="D174" s="151"/>
      <c r="G174" s="22">
        <v>26.1</v>
      </c>
      <c r="H174" s="175">
        <f t="shared" si="1"/>
        <v>5.8</v>
      </c>
      <c r="I174" s="175"/>
    </row>
    <row r="175" spans="2:9" s="3" customFormat="1" x14ac:dyDescent="0.2">
      <c r="B175" s="22">
        <v>26.2</v>
      </c>
      <c r="C175" s="151">
        <v>5.85</v>
      </c>
      <c r="D175" s="151"/>
      <c r="G175" s="22">
        <v>26.2</v>
      </c>
      <c r="H175" s="175">
        <f t="shared" si="1"/>
        <v>5.85</v>
      </c>
      <c r="I175" s="175"/>
    </row>
    <row r="176" spans="2:9" s="3" customFormat="1" x14ac:dyDescent="0.2">
      <c r="B176" s="22">
        <v>26.3</v>
      </c>
      <c r="C176" s="151">
        <v>5.9</v>
      </c>
      <c r="D176" s="151"/>
      <c r="G176" s="22">
        <v>26.3</v>
      </c>
      <c r="H176" s="175">
        <f t="shared" si="1"/>
        <v>5.9</v>
      </c>
      <c r="I176" s="175"/>
    </row>
    <row r="177" spans="2:11" s="3" customFormat="1" x14ac:dyDescent="0.2">
      <c r="B177" s="22">
        <v>26.4</v>
      </c>
      <c r="C177" s="151">
        <v>5.95</v>
      </c>
      <c r="D177" s="151"/>
      <c r="G177" s="22">
        <v>26.4</v>
      </c>
      <c r="H177" s="175">
        <f t="shared" si="1"/>
        <v>5.95</v>
      </c>
      <c r="I177" s="175"/>
    </row>
    <row r="178" spans="2:11" s="3" customFormat="1" x14ac:dyDescent="0.2">
      <c r="B178" s="22">
        <v>26.5</v>
      </c>
      <c r="C178" s="151">
        <v>6</v>
      </c>
      <c r="D178" s="151"/>
      <c r="G178" s="22">
        <v>26.5</v>
      </c>
      <c r="H178" s="175">
        <f t="shared" si="1"/>
        <v>6</v>
      </c>
      <c r="I178" s="175"/>
    </row>
    <row r="179" spans="2:11" s="3" customFormat="1" x14ac:dyDescent="0.2">
      <c r="B179" s="22">
        <v>26.6</v>
      </c>
      <c r="C179" s="151">
        <v>6.05</v>
      </c>
      <c r="D179" s="151"/>
      <c r="G179" s="22">
        <v>26.6</v>
      </c>
      <c r="H179" s="175">
        <f t="shared" si="1"/>
        <v>6.05</v>
      </c>
      <c r="I179" s="175"/>
    </row>
    <row r="180" spans="2:11" s="3" customFormat="1" x14ac:dyDescent="0.2">
      <c r="B180" s="22">
        <v>26.7</v>
      </c>
      <c r="C180" s="151">
        <v>6.1</v>
      </c>
      <c r="D180" s="151"/>
      <c r="G180" s="22">
        <v>26.7</v>
      </c>
      <c r="H180" s="175">
        <f t="shared" si="1"/>
        <v>6.1</v>
      </c>
      <c r="I180" s="175"/>
    </row>
    <row r="181" spans="2:11" s="3" customFormat="1" x14ac:dyDescent="0.2">
      <c r="B181" s="22">
        <v>26.8</v>
      </c>
      <c r="C181" s="151">
        <v>6.15</v>
      </c>
      <c r="D181" s="151"/>
      <c r="G181" s="22">
        <v>26.8</v>
      </c>
      <c r="H181" s="175">
        <f t="shared" si="1"/>
        <v>6.15</v>
      </c>
      <c r="I181" s="175"/>
    </row>
    <row r="182" spans="2:11" s="3" customFormat="1" x14ac:dyDescent="0.2">
      <c r="B182" s="22">
        <v>26.9</v>
      </c>
      <c r="C182" s="151">
        <v>6.2</v>
      </c>
      <c r="D182" s="151"/>
      <c r="G182" s="22">
        <v>26.9</v>
      </c>
      <c r="H182" s="175">
        <f t="shared" si="1"/>
        <v>6.2</v>
      </c>
      <c r="I182" s="175"/>
    </row>
    <row r="183" spans="2:11" s="3" customFormat="1" x14ac:dyDescent="0.2">
      <c r="B183" s="22">
        <v>27</v>
      </c>
      <c r="C183" s="151">
        <v>6.25</v>
      </c>
      <c r="D183" s="151"/>
      <c r="G183" s="22">
        <v>27</v>
      </c>
      <c r="H183" s="175">
        <f t="shared" si="1"/>
        <v>6.25</v>
      </c>
      <c r="I183" s="175"/>
    </row>
    <row r="184" spans="2:11" s="3" customFormat="1" x14ac:dyDescent="0.2"/>
    <row r="185" spans="2:11" s="3" customFormat="1" x14ac:dyDescent="0.2"/>
    <row r="186" spans="2:11" s="3" customFormat="1" ht="14.25" x14ac:dyDescent="0.2">
      <c r="B186" s="13" t="s">
        <v>1</v>
      </c>
      <c r="C186" s="49"/>
      <c r="D186" s="26"/>
      <c r="E186" s="26"/>
      <c r="F186" s="26"/>
      <c r="G186" s="13"/>
      <c r="H186" s="49"/>
      <c r="I186" s="26"/>
      <c r="J186" s="26"/>
      <c r="K186" s="26"/>
    </row>
    <row r="187" spans="2:11" s="3" customFormat="1" ht="14.25" x14ac:dyDescent="0.2">
      <c r="B187" s="17" t="s">
        <v>2</v>
      </c>
      <c r="C187" s="49"/>
      <c r="D187" s="26"/>
      <c r="E187" s="26"/>
      <c r="F187" s="26"/>
      <c r="G187" s="17"/>
      <c r="H187" s="49"/>
      <c r="I187" s="26"/>
      <c r="J187" s="26"/>
      <c r="K187" s="26"/>
    </row>
    <row r="188" spans="2:11" s="3" customFormat="1" x14ac:dyDescent="0.2">
      <c r="B188" s="17"/>
      <c r="C188" s="50"/>
      <c r="D188" s="26"/>
      <c r="E188" s="26"/>
      <c r="F188" s="26"/>
      <c r="G188" s="17"/>
      <c r="H188" s="50"/>
      <c r="I188" s="26"/>
      <c r="J188" s="26"/>
      <c r="K188" s="26"/>
    </row>
    <row r="189" spans="2:11" s="3" customFormat="1" x14ac:dyDescent="0.2"/>
    <row r="190" spans="2:11" s="3" customFormat="1" x14ac:dyDescent="0.2"/>
    <row r="191" spans="2:11" s="3" customFormat="1" x14ac:dyDescent="0.2"/>
    <row r="192" spans="2:11" s="3" customFormat="1" x14ac:dyDescent="0.2"/>
    <row r="193" s="3" customFormat="1" x14ac:dyDescent="0.2"/>
    <row r="194" s="3" customFormat="1" x14ac:dyDescent="0.2"/>
    <row r="195" s="3" customFormat="1" x14ac:dyDescent="0.2"/>
    <row r="196" s="3" customFormat="1" x14ac:dyDescent="0.2"/>
    <row r="197" s="3" customFormat="1" x14ac:dyDescent="0.2"/>
    <row r="198" s="3" customFormat="1" x14ac:dyDescent="0.2"/>
    <row r="199" s="3" customFormat="1" x14ac:dyDescent="0.2"/>
    <row r="200" s="3" customFormat="1" x14ac:dyDescent="0.2"/>
    <row r="201" s="3" customFormat="1" x14ac:dyDescent="0.2"/>
    <row r="202" s="3" customFormat="1" x14ac:dyDescent="0.2"/>
    <row r="203" s="3" customFormat="1" x14ac:dyDescent="0.2"/>
    <row r="204" s="3" customFormat="1" x14ac:dyDescent="0.2"/>
    <row r="205" s="3" customFormat="1" x14ac:dyDescent="0.2"/>
    <row r="206" s="3" customFormat="1" x14ac:dyDescent="0.2"/>
    <row r="207" s="3" customFormat="1" x14ac:dyDescent="0.2"/>
    <row r="208" s="3" customFormat="1" x14ac:dyDescent="0.2"/>
    <row r="209" s="3" customFormat="1" x14ac:dyDescent="0.2"/>
    <row r="210" s="3" customFormat="1" x14ac:dyDescent="0.2"/>
    <row r="211" s="3" customFormat="1" x14ac:dyDescent="0.2"/>
    <row r="212" s="3" customFormat="1" x14ac:dyDescent="0.2"/>
    <row r="213" s="3" customFormat="1" x14ac:dyDescent="0.2"/>
    <row r="214" s="3" customFormat="1" x14ac:dyDescent="0.2"/>
    <row r="215" s="3" customFormat="1" x14ac:dyDescent="0.2"/>
    <row r="216" s="3" customFormat="1" x14ac:dyDescent="0.2"/>
    <row r="217" s="3" customFormat="1" x14ac:dyDescent="0.2"/>
    <row r="218" s="3" customFormat="1" x14ac:dyDescent="0.2"/>
    <row r="219" s="3" customFormat="1" x14ac:dyDescent="0.2"/>
    <row r="220" s="3" customFormat="1" x14ac:dyDescent="0.2"/>
    <row r="221" s="3" customFormat="1" x14ac:dyDescent="0.2"/>
    <row r="222" s="3" customFormat="1" x14ac:dyDescent="0.2"/>
    <row r="223" s="3" customFormat="1" x14ac:dyDescent="0.2"/>
    <row r="224" s="3" customFormat="1" x14ac:dyDescent="0.2"/>
    <row r="225" s="3" customFormat="1" x14ac:dyDescent="0.2"/>
    <row r="226" s="3" customFormat="1" x14ac:dyDescent="0.2"/>
    <row r="227" s="3" customFormat="1" x14ac:dyDescent="0.2"/>
    <row r="228" s="3" customFormat="1" x14ac:dyDescent="0.2"/>
    <row r="229" s="3" customFormat="1" x14ac:dyDescent="0.2"/>
    <row r="230" s="3" customFormat="1" x14ac:dyDescent="0.2"/>
    <row r="231" s="3" customFormat="1" x14ac:dyDescent="0.2"/>
    <row r="232" s="3" customFormat="1" x14ac:dyDescent="0.2"/>
    <row r="233" s="3" customFormat="1" x14ac:dyDescent="0.2"/>
    <row r="234" s="3" customFormat="1" x14ac:dyDescent="0.2"/>
    <row r="235" s="3" customFormat="1" x14ac:dyDescent="0.2"/>
    <row r="236" s="3" customFormat="1" x14ac:dyDescent="0.2"/>
    <row r="237" s="3" customFormat="1" x14ac:dyDescent="0.2"/>
    <row r="238" s="3" customFormat="1" x14ac:dyDescent="0.2"/>
    <row r="239" s="3" customFormat="1" x14ac:dyDescent="0.2"/>
    <row r="240" s="3" customFormat="1" x14ac:dyDescent="0.2"/>
    <row r="241" s="3" customFormat="1" x14ac:dyDescent="0.2"/>
    <row r="242" s="3" customFormat="1" x14ac:dyDescent="0.2"/>
    <row r="243" s="3" customFormat="1" x14ac:dyDescent="0.2"/>
    <row r="244" s="3" customFormat="1" x14ac:dyDescent="0.2"/>
    <row r="245" s="3" customFormat="1" x14ac:dyDescent="0.2"/>
    <row r="246" s="3" customFormat="1" x14ac:dyDescent="0.2"/>
    <row r="247" s="3" customFormat="1" x14ac:dyDescent="0.2"/>
    <row r="248" s="3" customFormat="1" x14ac:dyDescent="0.2"/>
    <row r="249" s="3" customFormat="1" x14ac:dyDescent="0.2"/>
    <row r="250" s="3" customFormat="1" x14ac:dyDescent="0.2"/>
    <row r="251" s="3" customFormat="1" x14ac:dyDescent="0.2"/>
    <row r="252" s="3" customFormat="1" x14ac:dyDescent="0.2"/>
    <row r="253" s="3" customFormat="1" x14ac:dyDescent="0.2"/>
    <row r="254" s="3" customFormat="1" x14ac:dyDescent="0.2"/>
    <row r="255" s="3" customFormat="1" x14ac:dyDescent="0.2"/>
    <row r="256" s="3" customFormat="1" x14ac:dyDescent="0.2"/>
    <row r="257" s="3" customFormat="1" x14ac:dyDescent="0.2"/>
    <row r="258" s="3" customFormat="1" x14ac:dyDescent="0.2"/>
    <row r="259" s="3" customFormat="1" x14ac:dyDescent="0.2"/>
    <row r="260" s="3" customFormat="1" x14ac:dyDescent="0.2"/>
    <row r="261" s="3" customFormat="1" x14ac:dyDescent="0.2"/>
    <row r="262" s="3" customFormat="1" x14ac:dyDescent="0.2"/>
    <row r="263" s="3" customFormat="1" x14ac:dyDescent="0.2"/>
    <row r="264" s="3" customFormat="1" x14ac:dyDescent="0.2"/>
    <row r="265" s="3" customFormat="1" x14ac:dyDescent="0.2"/>
    <row r="266" s="3" customFormat="1" x14ac:dyDescent="0.2"/>
    <row r="267" s="3" customFormat="1" x14ac:dyDescent="0.2"/>
    <row r="268" s="3" customFormat="1" x14ac:dyDescent="0.2"/>
    <row r="269" s="3" customFormat="1" x14ac:dyDescent="0.2"/>
    <row r="270" s="3" customFormat="1" x14ac:dyDescent="0.2"/>
    <row r="271" s="3" customFormat="1" x14ac:dyDescent="0.2"/>
    <row r="272" s="3" customFormat="1" x14ac:dyDescent="0.2"/>
    <row r="273" s="3" customFormat="1" x14ac:dyDescent="0.2"/>
    <row r="274" s="3" customFormat="1" x14ac:dyDescent="0.2"/>
    <row r="275" s="3" customFormat="1" x14ac:dyDescent="0.2"/>
    <row r="276" s="3" customFormat="1" x14ac:dyDescent="0.2"/>
    <row r="277" s="3" customFormat="1" x14ac:dyDescent="0.2"/>
    <row r="278" s="3" customFormat="1" x14ac:dyDescent="0.2"/>
    <row r="279" s="3" customFormat="1" x14ac:dyDescent="0.2"/>
    <row r="280" s="3" customFormat="1" x14ac:dyDescent="0.2"/>
    <row r="281" s="3" customFormat="1" x14ac:dyDescent="0.2"/>
    <row r="282" s="3" customFormat="1" x14ac:dyDescent="0.2"/>
    <row r="283" s="3" customFormat="1" x14ac:dyDescent="0.2"/>
    <row r="284" s="3" customFormat="1" x14ac:dyDescent="0.2"/>
    <row r="285" s="3" customFormat="1" x14ac:dyDescent="0.2"/>
    <row r="286" s="3" customFormat="1" x14ac:dyDescent="0.2"/>
    <row r="287" s="3" customFormat="1" x14ac:dyDescent="0.2"/>
    <row r="288" s="3" customFormat="1" x14ac:dyDescent="0.2"/>
    <row r="289" s="3" customFormat="1" x14ac:dyDescent="0.2"/>
    <row r="290" s="3" customFormat="1" x14ac:dyDescent="0.2"/>
    <row r="291" s="3" customFormat="1" x14ac:dyDescent="0.2"/>
    <row r="292" s="3" customFormat="1" x14ac:dyDescent="0.2"/>
    <row r="293" s="3" customFormat="1" x14ac:dyDescent="0.2"/>
    <row r="294" s="3" customFormat="1" x14ac:dyDescent="0.2"/>
    <row r="295" s="3" customFormat="1" x14ac:dyDescent="0.2"/>
    <row r="296" s="3" customFormat="1" x14ac:dyDescent="0.2"/>
    <row r="297" s="3" customFormat="1" x14ac:dyDescent="0.2"/>
    <row r="298" s="3" customFormat="1" x14ac:dyDescent="0.2"/>
    <row r="299" s="3" customFormat="1" x14ac:dyDescent="0.2"/>
    <row r="300" s="3" customFormat="1" x14ac:dyDescent="0.2"/>
    <row r="301" s="3" customFormat="1" x14ac:dyDescent="0.2"/>
    <row r="302" s="3" customFormat="1" x14ac:dyDescent="0.2"/>
    <row r="303" s="3" customFormat="1" x14ac:dyDescent="0.2"/>
    <row r="304" s="3" customFormat="1" x14ac:dyDescent="0.2"/>
    <row r="305" spans="1:157" s="3" customFormat="1" x14ac:dyDescent="0.2"/>
    <row r="306" spans="1:157" s="3" customFormat="1" x14ac:dyDescent="0.2"/>
    <row r="307" spans="1:157" s="3" customFormat="1" x14ac:dyDescent="0.2"/>
    <row r="308" spans="1:157" s="3" customFormat="1" x14ac:dyDescent="0.2"/>
    <row r="309" spans="1:157" s="3" customFormat="1" x14ac:dyDescent="0.2"/>
    <row r="310" spans="1:157" s="3" customFormat="1" x14ac:dyDescent="0.2"/>
    <row r="311" spans="1:157" s="3" customFormat="1" x14ac:dyDescent="0.2"/>
    <row r="312" spans="1:157" s="3" customFormat="1" x14ac:dyDescent="0.2"/>
    <row r="313" spans="1:157" s="3" customFormat="1" x14ac:dyDescent="0.2"/>
    <row r="314" spans="1:157" s="3" customFormat="1" x14ac:dyDescent="0.2"/>
    <row r="315" spans="1:157" s="3" customFormat="1" x14ac:dyDescent="0.2"/>
    <row r="316" spans="1:157" s="3" customFormat="1" x14ac:dyDescent="0.2"/>
    <row r="317" spans="1:157" s="3" customFormat="1" x14ac:dyDescent="0.2"/>
    <row r="318" spans="1:157" x14ac:dyDescent="0.2">
      <c r="A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</row>
    <row r="319" spans="1:157" x14ac:dyDescent="0.2">
      <c r="A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</row>
    <row r="320" spans="1:157" x14ac:dyDescent="0.2">
      <c r="A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</row>
    <row r="321" spans="1:157" x14ac:dyDescent="0.2">
      <c r="A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</row>
  </sheetData>
  <sheetProtection password="CF35" sheet="1" objects="1" scenarios="1" insertHyperlinks="0" selectLockedCells="1"/>
  <mergeCells count="286">
    <mergeCell ref="C181:D181"/>
    <mergeCell ref="H181:I181"/>
    <mergeCell ref="C182:D182"/>
    <mergeCell ref="H182:I182"/>
    <mergeCell ref="C183:D183"/>
    <mergeCell ref="H183:I183"/>
    <mergeCell ref="C178:D178"/>
    <mergeCell ref="H178:I178"/>
    <mergeCell ref="C179:D179"/>
    <mergeCell ref="H179:I179"/>
    <mergeCell ref="C180:D180"/>
    <mergeCell ref="H180:I180"/>
    <mergeCell ref="C175:D175"/>
    <mergeCell ref="H175:I175"/>
    <mergeCell ref="C176:D176"/>
    <mergeCell ref="H176:I176"/>
    <mergeCell ref="C177:D177"/>
    <mergeCell ref="H177:I177"/>
    <mergeCell ref="C172:D172"/>
    <mergeCell ref="H172:I172"/>
    <mergeCell ref="C173:D173"/>
    <mergeCell ref="H173:I173"/>
    <mergeCell ref="C174:D174"/>
    <mergeCell ref="H174:I174"/>
    <mergeCell ref="C169:D169"/>
    <mergeCell ref="H169:I169"/>
    <mergeCell ref="C170:D170"/>
    <mergeCell ref="H170:I170"/>
    <mergeCell ref="C171:D171"/>
    <mergeCell ref="H171:I171"/>
    <mergeCell ref="C166:D166"/>
    <mergeCell ref="H166:I166"/>
    <mergeCell ref="C167:D167"/>
    <mergeCell ref="H167:I167"/>
    <mergeCell ref="C168:D168"/>
    <mergeCell ref="H168:I168"/>
    <mergeCell ref="C163:D163"/>
    <mergeCell ref="H163:I163"/>
    <mergeCell ref="C164:D164"/>
    <mergeCell ref="H164:I164"/>
    <mergeCell ref="C165:D165"/>
    <mergeCell ref="H165:I165"/>
    <mergeCell ref="C160:D160"/>
    <mergeCell ref="H160:I160"/>
    <mergeCell ref="C161:D161"/>
    <mergeCell ref="H161:I161"/>
    <mergeCell ref="C162:D162"/>
    <mergeCell ref="H162:I162"/>
    <mergeCell ref="C157:D157"/>
    <mergeCell ref="H157:I157"/>
    <mergeCell ref="C158:D158"/>
    <mergeCell ref="H158:I158"/>
    <mergeCell ref="C159:D159"/>
    <mergeCell ref="H159:I159"/>
    <mergeCell ref="C154:D154"/>
    <mergeCell ref="H154:I154"/>
    <mergeCell ref="C155:D155"/>
    <mergeCell ref="H155:I155"/>
    <mergeCell ref="C156:D156"/>
    <mergeCell ref="H156:I156"/>
    <mergeCell ref="C151:D151"/>
    <mergeCell ref="H151:I151"/>
    <mergeCell ref="C152:D152"/>
    <mergeCell ref="H152:I152"/>
    <mergeCell ref="C153:D153"/>
    <mergeCell ref="H153:I153"/>
    <mergeCell ref="C148:D148"/>
    <mergeCell ref="H148:I148"/>
    <mergeCell ref="C149:D149"/>
    <mergeCell ref="H149:I149"/>
    <mergeCell ref="C150:D150"/>
    <mergeCell ref="H150:I150"/>
    <mergeCell ref="C145:D145"/>
    <mergeCell ref="H145:I145"/>
    <mergeCell ref="C146:D146"/>
    <mergeCell ref="H146:I146"/>
    <mergeCell ref="C147:D147"/>
    <mergeCell ref="H147:I147"/>
    <mergeCell ref="C142:D142"/>
    <mergeCell ref="H142:I142"/>
    <mergeCell ref="C143:D143"/>
    <mergeCell ref="H143:I143"/>
    <mergeCell ref="C144:D144"/>
    <mergeCell ref="H144:I144"/>
    <mergeCell ref="C139:D139"/>
    <mergeCell ref="H139:I139"/>
    <mergeCell ref="C140:D140"/>
    <mergeCell ref="H140:I140"/>
    <mergeCell ref="C141:D141"/>
    <mergeCell ref="H141:I141"/>
    <mergeCell ref="C136:D136"/>
    <mergeCell ref="H136:I136"/>
    <mergeCell ref="C137:D137"/>
    <mergeCell ref="H137:I137"/>
    <mergeCell ref="C138:D138"/>
    <mergeCell ref="H138:I138"/>
    <mergeCell ref="C133:D133"/>
    <mergeCell ref="H133:I133"/>
    <mergeCell ref="C134:D134"/>
    <mergeCell ref="H134:I134"/>
    <mergeCell ref="C135:D135"/>
    <mergeCell ref="H135:I135"/>
    <mergeCell ref="C130:D130"/>
    <mergeCell ref="H130:I130"/>
    <mergeCell ref="C131:D131"/>
    <mergeCell ref="H131:I131"/>
    <mergeCell ref="C132:D132"/>
    <mergeCell ref="H132:I132"/>
    <mergeCell ref="C127:D127"/>
    <mergeCell ref="H127:I127"/>
    <mergeCell ref="C128:D128"/>
    <mergeCell ref="H128:I128"/>
    <mergeCell ref="C129:D129"/>
    <mergeCell ref="H129:I129"/>
    <mergeCell ref="C124:D124"/>
    <mergeCell ref="H124:I124"/>
    <mergeCell ref="C125:D125"/>
    <mergeCell ref="H125:I125"/>
    <mergeCell ref="C126:D126"/>
    <mergeCell ref="H126:I126"/>
    <mergeCell ref="C121:D121"/>
    <mergeCell ref="H121:I121"/>
    <mergeCell ref="C122:D122"/>
    <mergeCell ref="H122:I122"/>
    <mergeCell ref="C123:D123"/>
    <mergeCell ref="H123:I123"/>
    <mergeCell ref="C118:D118"/>
    <mergeCell ref="H118:I118"/>
    <mergeCell ref="C119:D119"/>
    <mergeCell ref="H119:I119"/>
    <mergeCell ref="C120:D120"/>
    <mergeCell ref="H120:I120"/>
    <mergeCell ref="C115:D115"/>
    <mergeCell ref="H115:I115"/>
    <mergeCell ref="C116:D116"/>
    <mergeCell ref="H116:I116"/>
    <mergeCell ref="C117:D117"/>
    <mergeCell ref="H117:I117"/>
    <mergeCell ref="C112:D112"/>
    <mergeCell ref="H112:I112"/>
    <mergeCell ref="C113:D113"/>
    <mergeCell ref="H113:I113"/>
    <mergeCell ref="C114:D114"/>
    <mergeCell ref="H114:I114"/>
    <mergeCell ref="C109:D109"/>
    <mergeCell ref="H109:I109"/>
    <mergeCell ref="C110:D110"/>
    <mergeCell ref="H110:I110"/>
    <mergeCell ref="C111:D111"/>
    <mergeCell ref="H111:I111"/>
    <mergeCell ref="C106:D106"/>
    <mergeCell ref="H106:I106"/>
    <mergeCell ref="C107:D107"/>
    <mergeCell ref="H107:I107"/>
    <mergeCell ref="C108:D108"/>
    <mergeCell ref="H108:I108"/>
    <mergeCell ref="C103:D103"/>
    <mergeCell ref="H103:I103"/>
    <mergeCell ref="C104:D104"/>
    <mergeCell ref="H104:I104"/>
    <mergeCell ref="C105:D105"/>
    <mergeCell ref="H105:I105"/>
    <mergeCell ref="C100:D100"/>
    <mergeCell ref="H100:I100"/>
    <mergeCell ref="C101:D101"/>
    <mergeCell ref="H101:I101"/>
    <mergeCell ref="C102:D102"/>
    <mergeCell ref="H102:I102"/>
    <mergeCell ref="C97:D97"/>
    <mergeCell ref="H97:I97"/>
    <mergeCell ref="C98:D98"/>
    <mergeCell ref="H98:I98"/>
    <mergeCell ref="C99:D99"/>
    <mergeCell ref="H99:I99"/>
    <mergeCell ref="C94:D94"/>
    <mergeCell ref="H94:I94"/>
    <mergeCell ref="C95:D95"/>
    <mergeCell ref="H95:I95"/>
    <mergeCell ref="C96:D96"/>
    <mergeCell ref="H96:I96"/>
    <mergeCell ref="C91:D91"/>
    <mergeCell ref="H91:I91"/>
    <mergeCell ref="C92:D92"/>
    <mergeCell ref="H92:I92"/>
    <mergeCell ref="C93:D93"/>
    <mergeCell ref="H93:I93"/>
    <mergeCell ref="C88:D88"/>
    <mergeCell ref="H88:I88"/>
    <mergeCell ref="C89:D89"/>
    <mergeCell ref="H89:I89"/>
    <mergeCell ref="C90:D90"/>
    <mergeCell ref="H90:I90"/>
    <mergeCell ref="C85:D85"/>
    <mergeCell ref="H85:I85"/>
    <mergeCell ref="C86:D86"/>
    <mergeCell ref="H86:I86"/>
    <mergeCell ref="C87:D87"/>
    <mergeCell ref="H87:I87"/>
    <mergeCell ref="C82:D82"/>
    <mergeCell ref="H82:I82"/>
    <mergeCell ref="C83:D83"/>
    <mergeCell ref="H83:I83"/>
    <mergeCell ref="C84:D84"/>
    <mergeCell ref="H84:I84"/>
    <mergeCell ref="C79:D79"/>
    <mergeCell ref="H79:I79"/>
    <mergeCell ref="C80:D80"/>
    <mergeCell ref="H80:I80"/>
    <mergeCell ref="C81:D81"/>
    <mergeCell ref="H81:I81"/>
    <mergeCell ref="C76:D76"/>
    <mergeCell ref="H76:I76"/>
    <mergeCell ref="C77:D77"/>
    <mergeCell ref="H77:I77"/>
    <mergeCell ref="C78:D78"/>
    <mergeCell ref="H78:I78"/>
    <mergeCell ref="C73:D73"/>
    <mergeCell ref="H73:I73"/>
    <mergeCell ref="C74:D74"/>
    <mergeCell ref="H74:I74"/>
    <mergeCell ref="C75:D75"/>
    <mergeCell ref="H75:I75"/>
    <mergeCell ref="C70:D70"/>
    <mergeCell ref="H70:I70"/>
    <mergeCell ref="C71:D71"/>
    <mergeCell ref="H71:I71"/>
    <mergeCell ref="C72:D72"/>
    <mergeCell ref="H72:I72"/>
    <mergeCell ref="C67:D67"/>
    <mergeCell ref="H67:I67"/>
    <mergeCell ref="C68:D68"/>
    <mergeCell ref="H68:I68"/>
    <mergeCell ref="C69:D69"/>
    <mergeCell ref="H69:I69"/>
    <mergeCell ref="C64:D64"/>
    <mergeCell ref="H64:I64"/>
    <mergeCell ref="C65:D65"/>
    <mergeCell ref="H65:I65"/>
    <mergeCell ref="C66:D66"/>
    <mergeCell ref="H66:I66"/>
    <mergeCell ref="C61:D61"/>
    <mergeCell ref="H61:I61"/>
    <mergeCell ref="C62:D62"/>
    <mergeCell ref="H62:I62"/>
    <mergeCell ref="C63:D63"/>
    <mergeCell ref="H63:I63"/>
    <mergeCell ref="C58:D58"/>
    <mergeCell ref="H58:I58"/>
    <mergeCell ref="C59:D59"/>
    <mergeCell ref="H59:I59"/>
    <mergeCell ref="C60:D60"/>
    <mergeCell ref="H60:I60"/>
    <mergeCell ref="C55:D55"/>
    <mergeCell ref="H55:I55"/>
    <mergeCell ref="C56:D56"/>
    <mergeCell ref="H56:I56"/>
    <mergeCell ref="C57:D57"/>
    <mergeCell ref="H57:I57"/>
    <mergeCell ref="C22:D22"/>
    <mergeCell ref="H22:I22"/>
    <mergeCell ref="C53:D53"/>
    <mergeCell ref="H53:I53"/>
    <mergeCell ref="C54:D54"/>
    <mergeCell ref="H54:I54"/>
    <mergeCell ref="R2:W2"/>
    <mergeCell ref="C7:D7"/>
    <mergeCell ref="H7:I7"/>
    <mergeCell ref="C9:D9"/>
    <mergeCell ref="H9:I9"/>
    <mergeCell ref="B16:B17"/>
    <mergeCell ref="C16:D17"/>
    <mergeCell ref="G16:G17"/>
    <mergeCell ref="H16:I17"/>
    <mergeCell ref="C10:D10"/>
    <mergeCell ref="H10:I10"/>
    <mergeCell ref="B13:D13"/>
    <mergeCell ref="G13:I13"/>
    <mergeCell ref="B14:B15"/>
    <mergeCell ref="C14:D15"/>
    <mergeCell ref="G14:G15"/>
    <mergeCell ref="H14:I15"/>
    <mergeCell ref="J10:K10"/>
    <mergeCell ref="B2:H2"/>
    <mergeCell ref="R13:S15"/>
    <mergeCell ref="T13:W13"/>
    <mergeCell ref="T14:W15"/>
  </mergeCells>
  <conditionalFormatting sqref="J10">
    <cfRule type="expression" dxfId="35" priority="2">
      <formula>$C$219&lt;$C$220</formula>
    </cfRule>
  </conditionalFormatting>
  <conditionalFormatting sqref="G4 B4">
    <cfRule type="expression" dxfId="34" priority="1">
      <formula>$C$193&lt;$C$194</formula>
    </cfRule>
  </conditionalFormatting>
  <hyperlinks>
    <hyperlink ref="B186" r:id="rId1"/>
  </hyperlinks>
  <printOptions horizontalCentered="1"/>
  <pageMargins left="0.70866141732283472" right="0.70866141732283472" top="0.78740157480314965" bottom="0.78740157480314965" header="0.31496062992125984" footer="0.31496062992125984"/>
  <pageSetup paperSize="9" scale="85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5" name="Spinner 1">
              <controlPr defaultSize="0" autoPict="0">
                <anchor moveWithCells="1" sizeWithCells="1">
                  <from>
                    <xdr:col>3</xdr:col>
                    <xdr:colOff>9525</xdr:colOff>
                    <xdr:row>7</xdr:row>
                    <xdr:rowOff>9525</xdr:rowOff>
                  </from>
                  <to>
                    <xdr:col>3</xdr:col>
                    <xdr:colOff>304800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6" name="Spinner 2">
              <controlPr defaultSize="0" autoPict="0">
                <anchor moveWithCells="1" sizeWithCells="1">
                  <from>
                    <xdr:col>3</xdr:col>
                    <xdr:colOff>9525</xdr:colOff>
                    <xdr:row>5</xdr:row>
                    <xdr:rowOff>9525</xdr:rowOff>
                  </from>
                  <to>
                    <xdr:col>3</xdr:col>
                    <xdr:colOff>304800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7" name="Spinner 3">
              <controlPr defaultSize="0" autoPict="0">
                <anchor moveWithCells="1" sizeWithCells="1">
                  <from>
                    <xdr:col>3</xdr:col>
                    <xdr:colOff>9525</xdr:colOff>
                    <xdr:row>4</xdr:row>
                    <xdr:rowOff>9525</xdr:rowOff>
                  </from>
                  <to>
                    <xdr:col>3</xdr:col>
                    <xdr:colOff>304800</xdr:colOff>
                    <xdr:row>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8" name="Spinner 4">
              <controlPr defaultSize="0" autoPict="0">
                <anchor moveWithCells="1" sizeWithCells="1">
                  <from>
                    <xdr:col>3</xdr:col>
                    <xdr:colOff>9525</xdr:colOff>
                    <xdr:row>3</xdr:row>
                    <xdr:rowOff>9525</xdr:rowOff>
                  </from>
                  <to>
                    <xdr:col>3</xdr:col>
                    <xdr:colOff>304800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Spinner 6">
              <controlPr defaultSize="0" autoPict="0">
                <anchor moveWithCells="1" sizeWithCells="1">
                  <from>
                    <xdr:col>8</xdr:col>
                    <xdr:colOff>9525</xdr:colOff>
                    <xdr:row>7</xdr:row>
                    <xdr:rowOff>9525</xdr:rowOff>
                  </from>
                  <to>
                    <xdr:col>8</xdr:col>
                    <xdr:colOff>304800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10" name="Spinner 7">
              <controlPr defaultSize="0" autoPict="0">
                <anchor moveWithCells="1" sizeWithCells="1">
                  <from>
                    <xdr:col>8</xdr:col>
                    <xdr:colOff>9525</xdr:colOff>
                    <xdr:row>5</xdr:row>
                    <xdr:rowOff>9525</xdr:rowOff>
                  </from>
                  <to>
                    <xdr:col>8</xdr:col>
                    <xdr:colOff>304800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1" name="Spinner 8">
              <controlPr defaultSize="0" autoPict="0">
                <anchor moveWithCells="1" sizeWithCells="1">
                  <from>
                    <xdr:col>8</xdr:col>
                    <xdr:colOff>9525</xdr:colOff>
                    <xdr:row>4</xdr:row>
                    <xdr:rowOff>9525</xdr:rowOff>
                  </from>
                  <to>
                    <xdr:col>8</xdr:col>
                    <xdr:colOff>304800</xdr:colOff>
                    <xdr:row>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2" name="Spinner 9">
              <controlPr defaultSize="0" autoPict="0">
                <anchor moveWithCells="1" sizeWithCells="1">
                  <from>
                    <xdr:col>8</xdr:col>
                    <xdr:colOff>9525</xdr:colOff>
                    <xdr:row>3</xdr:row>
                    <xdr:rowOff>9525</xdr:rowOff>
                  </from>
                  <to>
                    <xdr:col>8</xdr:col>
                    <xdr:colOff>304800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C66FCAC-41EF-496B-825F-8B360A7EAD85}">
            <xm:f>Gerste!$C$193&lt;Gerste!$C$194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B5:K9 B10:I10 C4:F4 H4:K4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A324"/>
  <sheetViews>
    <sheetView showGridLines="0" workbookViewId="0">
      <selection activeCell="H4" sqref="H4"/>
    </sheetView>
  </sheetViews>
  <sheetFormatPr baseColWidth="10" defaultRowHeight="12.75" x14ac:dyDescent="0.2"/>
  <cols>
    <col min="1" max="1" width="2.7109375" style="3" customWidth="1"/>
    <col min="2" max="2" width="14.7109375" style="4" customWidth="1"/>
    <col min="3" max="3" width="10.7109375" style="4" customWidth="1"/>
    <col min="4" max="4" width="4.7109375" style="4" customWidth="1"/>
    <col min="5" max="6" width="9.7109375" style="4" customWidth="1"/>
    <col min="7" max="7" width="14.7109375" style="4" customWidth="1"/>
    <col min="8" max="8" width="10.7109375" style="4" customWidth="1"/>
    <col min="9" max="9" width="4.7109375" style="4" customWidth="1"/>
    <col min="10" max="11" width="9.7109375" style="4" customWidth="1"/>
    <col min="12" max="12" width="2.7109375" style="4" customWidth="1"/>
    <col min="13" max="16" width="7.7109375" style="3" hidden="1" customWidth="1"/>
    <col min="17" max="17" width="2.7109375" style="3" customWidth="1"/>
    <col min="18" max="157" width="11.42578125" style="3"/>
    <col min="158" max="16384" width="11.42578125" style="4"/>
  </cols>
  <sheetData>
    <row r="1" spans="1:157" s="3" customFormat="1" x14ac:dyDescent="0.2"/>
    <row r="2" spans="1:157" ht="57" customHeight="1" x14ac:dyDescent="0.3">
      <c r="A2" s="19"/>
      <c r="B2" s="179" t="s">
        <v>81</v>
      </c>
      <c r="C2" s="179"/>
      <c r="D2" s="179"/>
      <c r="E2" s="179"/>
      <c r="F2" s="179"/>
      <c r="G2" s="179"/>
      <c r="H2" s="179"/>
      <c r="I2" s="62"/>
      <c r="J2" s="62"/>
      <c r="K2" s="62"/>
      <c r="L2" s="3"/>
      <c r="R2" s="152" t="s">
        <v>84</v>
      </c>
      <c r="S2" s="152"/>
      <c r="T2" s="152"/>
      <c r="U2" s="152"/>
      <c r="V2" s="152"/>
      <c r="W2" s="152"/>
    </row>
    <row r="3" spans="1:157" s="3" customFormat="1" x14ac:dyDescent="0.2">
      <c r="A3" s="19"/>
    </row>
    <row r="4" spans="1:157" ht="30" customHeight="1" x14ac:dyDescent="0.2">
      <c r="A4" s="19"/>
      <c r="B4" s="5" t="s">
        <v>92</v>
      </c>
      <c r="C4" s="25">
        <v>25000</v>
      </c>
      <c r="D4" s="6"/>
      <c r="E4" s="71"/>
      <c r="F4" s="72"/>
      <c r="G4" s="5" t="s">
        <v>92</v>
      </c>
      <c r="H4" s="25">
        <v>25000</v>
      </c>
      <c r="I4" s="6"/>
      <c r="J4" s="71"/>
      <c r="K4" s="73"/>
      <c r="L4" s="3"/>
      <c r="M4" s="8" t="s">
        <v>0</v>
      </c>
      <c r="O4" s="8"/>
    </row>
    <row r="5" spans="1:157" ht="30" customHeight="1" x14ac:dyDescent="0.2">
      <c r="A5" s="19"/>
      <c r="B5" s="5" t="s">
        <v>12</v>
      </c>
      <c r="C5" s="24">
        <f>M5/10</f>
        <v>1</v>
      </c>
      <c r="D5" s="27"/>
      <c r="E5" s="54">
        <f>-ROUND(C4*C5/100,0)</f>
        <v>-250</v>
      </c>
      <c r="F5" s="38" t="s">
        <v>7</v>
      </c>
      <c r="G5" s="5" t="s">
        <v>12</v>
      </c>
      <c r="H5" s="24">
        <f>O5/10</f>
        <v>1.4</v>
      </c>
      <c r="I5" s="27"/>
      <c r="J5" s="54">
        <f>-ROUND(H4*H5/100,0)</f>
        <v>-350</v>
      </c>
      <c r="K5" s="74" t="s">
        <v>7</v>
      </c>
      <c r="L5" s="3"/>
      <c r="M5" s="11">
        <v>10</v>
      </c>
      <c r="O5" s="11">
        <v>14</v>
      </c>
    </row>
    <row r="6" spans="1:157" ht="30" customHeight="1" x14ac:dyDescent="0.2">
      <c r="A6" s="19"/>
      <c r="B6" s="28" t="s">
        <v>13</v>
      </c>
      <c r="C6" s="24">
        <f>M6/10</f>
        <v>15</v>
      </c>
      <c r="D6" s="7"/>
      <c r="E6" s="54">
        <f>IFERROR(-(C4+E5)*((C6-C15)/100)*N6,0)</f>
        <v>0</v>
      </c>
      <c r="F6" s="39" t="s">
        <v>19</v>
      </c>
      <c r="G6" s="28" t="s">
        <v>13</v>
      </c>
      <c r="H6" s="24">
        <f>O6/10</f>
        <v>16</v>
      </c>
      <c r="I6" s="7"/>
      <c r="J6" s="54">
        <f>IFERROR(-(H4+J5)*((H6-H15)/100)*P6,0)</f>
        <v>-640.9</v>
      </c>
      <c r="K6" s="75" t="s">
        <v>19</v>
      </c>
      <c r="L6" s="3"/>
      <c r="M6" s="11">
        <v>150</v>
      </c>
      <c r="N6" s="8">
        <f>LOOKUP(C6,C19:C21,D19:D21)</f>
        <v>0</v>
      </c>
      <c r="O6" s="11">
        <v>160</v>
      </c>
      <c r="P6" s="8">
        <f>LOOKUP(H6,H19:H21,I19:I21)</f>
        <v>1.3</v>
      </c>
      <c r="Q6" s="63"/>
    </row>
    <row r="7" spans="1:157" s="3" customFormat="1" ht="30" customHeight="1" x14ac:dyDescent="0.2">
      <c r="A7" s="19"/>
      <c r="B7" s="41" t="s">
        <v>15</v>
      </c>
      <c r="C7" s="156">
        <f>C4+E5+E6</f>
        <v>24750</v>
      </c>
      <c r="D7" s="157"/>
      <c r="E7" s="56" t="s">
        <v>20</v>
      </c>
      <c r="F7" s="26"/>
      <c r="G7" s="41" t="s">
        <v>15</v>
      </c>
      <c r="H7" s="156">
        <f>H4+J5+J6</f>
        <v>24009.1</v>
      </c>
      <c r="I7" s="157"/>
      <c r="J7" s="56" t="s">
        <v>20</v>
      </c>
      <c r="K7" s="76"/>
    </row>
    <row r="8" spans="1:157" s="3" customFormat="1" ht="30" customHeight="1" x14ac:dyDescent="0.2">
      <c r="B8" s="5" t="s">
        <v>16</v>
      </c>
      <c r="C8" s="9">
        <f>M8/100</f>
        <v>13</v>
      </c>
      <c r="D8" s="6"/>
      <c r="E8" s="55">
        <f>-INDEX(C27:C187,MATCH(C6,B27:B187,0),0)</f>
        <v>0</v>
      </c>
      <c r="F8" s="39" t="s">
        <v>24</v>
      </c>
      <c r="G8" s="5" t="s">
        <v>16</v>
      </c>
      <c r="H8" s="9">
        <f>O8/100</f>
        <v>13</v>
      </c>
      <c r="I8" s="6"/>
      <c r="J8" s="55">
        <f>-INDEX(H27:H187,MATCH(H6,G27:G187,0),0)</f>
        <v>-0.75</v>
      </c>
      <c r="K8" s="75" t="s">
        <v>24</v>
      </c>
      <c r="M8" s="11">
        <v>1300</v>
      </c>
      <c r="O8" s="11">
        <v>1300</v>
      </c>
    </row>
    <row r="9" spans="1:157" s="3" customFormat="1" ht="30" customHeight="1" x14ac:dyDescent="0.2">
      <c r="B9" s="5" t="s">
        <v>38</v>
      </c>
      <c r="C9" s="88">
        <f>M9/10</f>
        <v>0</v>
      </c>
      <c r="D9" s="40"/>
      <c r="E9" s="55">
        <f>LOOKUP(C9,C24:C27,D24:D27)</f>
        <v>0</v>
      </c>
      <c r="F9" s="39" t="s">
        <v>36</v>
      </c>
      <c r="G9" s="5" t="s">
        <v>38</v>
      </c>
      <c r="H9" s="88">
        <f>O9/10</f>
        <v>0.1</v>
      </c>
      <c r="I9" s="40"/>
      <c r="J9" s="55">
        <f>LOOKUP(H9,H24:H27,I24:I27)</f>
        <v>-0.25</v>
      </c>
      <c r="K9" s="75" t="s">
        <v>36</v>
      </c>
      <c r="M9" s="11">
        <v>0</v>
      </c>
      <c r="O9" s="11">
        <v>1</v>
      </c>
    </row>
    <row r="10" spans="1:157" s="3" customFormat="1" ht="30" customHeight="1" x14ac:dyDescent="0.2">
      <c r="B10" s="41" t="s">
        <v>17</v>
      </c>
      <c r="C10" s="158">
        <f>C8+E8+E9</f>
        <v>13</v>
      </c>
      <c r="D10" s="159"/>
      <c r="E10" s="39"/>
      <c r="F10" s="39"/>
      <c r="G10" s="41" t="s">
        <v>17</v>
      </c>
      <c r="H10" s="158">
        <f>H8+J8+J9</f>
        <v>12</v>
      </c>
      <c r="I10" s="159"/>
      <c r="J10" s="39"/>
      <c r="K10" s="75"/>
      <c r="M10" s="10"/>
      <c r="O10" s="10"/>
    </row>
    <row r="11" spans="1:157" s="3" customFormat="1" ht="30" customHeight="1" x14ac:dyDescent="0.2">
      <c r="B11" s="41" t="s">
        <v>18</v>
      </c>
      <c r="C11" s="160">
        <f>C7/100*C10</f>
        <v>3217.5</v>
      </c>
      <c r="D11" s="161"/>
      <c r="E11" s="77"/>
      <c r="F11" s="77"/>
      <c r="G11" s="41" t="s">
        <v>18</v>
      </c>
      <c r="H11" s="160">
        <f>H7/100*H10</f>
        <v>2881.0919999999996</v>
      </c>
      <c r="I11" s="161"/>
      <c r="J11" s="185">
        <f>H11-C11</f>
        <v>-336.40800000000036</v>
      </c>
      <c r="K11" s="186"/>
      <c r="M11" s="10"/>
      <c r="O11" s="10"/>
    </row>
    <row r="12" spans="1:157" s="3" customFormat="1" ht="15" customHeight="1" x14ac:dyDescent="0.2">
      <c r="E12" s="26"/>
      <c r="F12" s="26"/>
      <c r="J12" s="26"/>
      <c r="K12" s="26"/>
      <c r="M12" s="10"/>
      <c r="O12" s="10"/>
    </row>
    <row r="13" spans="1:157" s="3" customFormat="1" ht="30" hidden="1" customHeight="1" x14ac:dyDescent="0.2">
      <c r="B13" s="64" t="s">
        <v>31</v>
      </c>
      <c r="C13" s="65"/>
      <c r="D13" s="65"/>
      <c r="E13" s="65"/>
      <c r="F13" s="65"/>
      <c r="G13" s="66"/>
      <c r="H13" s="65"/>
      <c r="I13" s="67"/>
      <c r="J13" s="26"/>
      <c r="K13" s="26"/>
    </row>
    <row r="14" spans="1:157" s="3" customFormat="1" ht="30" customHeight="1" x14ac:dyDescent="0.2">
      <c r="B14" s="181" t="s">
        <v>29</v>
      </c>
      <c r="C14" s="181"/>
      <c r="D14" s="181"/>
      <c r="G14" s="182" t="s">
        <v>30</v>
      </c>
      <c r="H14" s="183"/>
      <c r="I14" s="184"/>
      <c r="R14" s="147" t="s">
        <v>93</v>
      </c>
      <c r="S14" s="147"/>
      <c r="T14" s="148" t="s">
        <v>90</v>
      </c>
      <c r="U14" s="149"/>
      <c r="V14" s="149"/>
      <c r="W14" s="150"/>
    </row>
    <row r="15" spans="1:157" s="15" customFormat="1" ht="14.25" x14ac:dyDescent="0.2">
      <c r="A15" s="12"/>
      <c r="B15" s="162" t="s">
        <v>26</v>
      </c>
      <c r="C15" s="164">
        <v>14</v>
      </c>
      <c r="D15" s="164"/>
      <c r="E15" s="26"/>
      <c r="F15" s="26"/>
      <c r="G15" s="162" t="s">
        <v>26</v>
      </c>
      <c r="H15" s="164">
        <v>14</v>
      </c>
      <c r="I15" s="164"/>
      <c r="J15" s="26"/>
      <c r="K15" s="26"/>
      <c r="L15" s="14"/>
      <c r="M15" s="14"/>
      <c r="N15" s="12"/>
      <c r="O15" s="14"/>
      <c r="P15" s="12"/>
      <c r="Q15" s="12"/>
      <c r="R15" s="147"/>
      <c r="S15" s="147"/>
      <c r="T15" s="146" t="s">
        <v>91</v>
      </c>
      <c r="U15" s="146"/>
      <c r="V15" s="146"/>
      <c r="W15" s="146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</row>
    <row r="16" spans="1:157" s="18" customFormat="1" ht="15" customHeight="1" x14ac:dyDescent="0.2">
      <c r="A16" s="16"/>
      <c r="B16" s="163"/>
      <c r="C16" s="165"/>
      <c r="D16" s="165"/>
      <c r="E16" s="26"/>
      <c r="F16" s="26"/>
      <c r="G16" s="163"/>
      <c r="H16" s="165"/>
      <c r="I16" s="165"/>
      <c r="J16" s="26"/>
      <c r="K16" s="26"/>
      <c r="L16" s="16"/>
      <c r="M16" s="16"/>
      <c r="N16" s="1"/>
      <c r="O16" s="16"/>
      <c r="P16" s="1"/>
      <c r="Q16" s="1"/>
      <c r="R16" s="147"/>
      <c r="S16" s="147"/>
      <c r="T16" s="146"/>
      <c r="U16" s="146"/>
      <c r="V16" s="146"/>
      <c r="W16" s="146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</row>
    <row r="17" spans="2:12" s="3" customFormat="1" ht="15" customHeight="1" x14ac:dyDescent="0.2">
      <c r="B17" s="166" t="s">
        <v>19</v>
      </c>
      <c r="C17" s="167" t="s">
        <v>27</v>
      </c>
      <c r="D17" s="168"/>
      <c r="G17" s="166" t="s">
        <v>19</v>
      </c>
      <c r="H17" s="167" t="s">
        <v>27</v>
      </c>
      <c r="I17" s="168"/>
    </row>
    <row r="18" spans="2:12" s="3" customFormat="1" ht="15" customHeight="1" x14ac:dyDescent="0.2">
      <c r="B18" s="162"/>
      <c r="C18" s="169"/>
      <c r="D18" s="170"/>
      <c r="G18" s="162"/>
      <c r="H18" s="169"/>
      <c r="I18" s="170"/>
    </row>
    <row r="19" spans="2:12" s="3" customFormat="1" ht="15" hidden="1" customHeight="1" x14ac:dyDescent="0.2">
      <c r="B19" s="58" t="s">
        <v>28</v>
      </c>
      <c r="C19" s="42">
        <v>0</v>
      </c>
      <c r="D19" s="43">
        <v>0</v>
      </c>
      <c r="G19" s="58" t="s">
        <v>28</v>
      </c>
      <c r="H19" s="42">
        <v>0</v>
      </c>
      <c r="I19" s="43">
        <v>0</v>
      </c>
    </row>
    <row r="20" spans="2:12" s="3" customFormat="1" ht="15" customHeight="1" x14ac:dyDescent="0.2">
      <c r="B20" s="58" t="s">
        <v>28</v>
      </c>
      <c r="C20" s="42">
        <v>15.1</v>
      </c>
      <c r="D20" s="43">
        <v>1.3</v>
      </c>
      <c r="G20" s="58" t="s">
        <v>28</v>
      </c>
      <c r="H20" s="42">
        <v>15.1</v>
      </c>
      <c r="I20" s="43">
        <v>1.3</v>
      </c>
    </row>
    <row r="21" spans="2:12" s="3" customFormat="1" ht="15" customHeight="1" x14ac:dyDescent="0.2">
      <c r="B21" s="59" t="s">
        <v>28</v>
      </c>
      <c r="C21" s="42">
        <v>20.100000000000001</v>
      </c>
      <c r="D21" s="43">
        <v>1.4</v>
      </c>
      <c r="G21" s="59" t="s">
        <v>28</v>
      </c>
      <c r="H21" s="42">
        <v>20.100000000000001</v>
      </c>
      <c r="I21" s="43">
        <v>1.4</v>
      </c>
      <c r="L21" s="46"/>
    </row>
    <row r="22" spans="2:12" s="3" customFormat="1" ht="15" customHeight="1" x14ac:dyDescent="0.2"/>
    <row r="23" spans="2:12" s="3" customFormat="1" ht="30" customHeight="1" x14ac:dyDescent="0.2">
      <c r="B23" s="171" t="s">
        <v>37</v>
      </c>
      <c r="C23" s="187"/>
      <c r="D23" s="172"/>
      <c r="G23" s="171" t="s">
        <v>37</v>
      </c>
      <c r="H23" s="187"/>
      <c r="I23" s="172"/>
    </row>
    <row r="24" spans="2:12" s="3" customFormat="1" ht="15" customHeight="1" x14ac:dyDescent="0.2">
      <c r="B24" s="59" t="s">
        <v>21</v>
      </c>
      <c r="C24" s="43">
        <v>0</v>
      </c>
      <c r="D24" s="87">
        <v>0</v>
      </c>
      <c r="G24" s="59" t="s">
        <v>21</v>
      </c>
      <c r="H24" s="43">
        <v>0</v>
      </c>
      <c r="I24" s="87">
        <v>0</v>
      </c>
    </row>
    <row r="25" spans="2:12" s="3" customFormat="1" ht="15" customHeight="1" x14ac:dyDescent="0.2">
      <c r="B25" s="59" t="s">
        <v>21</v>
      </c>
      <c r="C25" s="43">
        <v>0.1</v>
      </c>
      <c r="D25" s="87">
        <v>-0.25</v>
      </c>
      <c r="G25" s="59" t="s">
        <v>21</v>
      </c>
      <c r="H25" s="43">
        <v>0.1</v>
      </c>
      <c r="I25" s="87">
        <v>-0.25</v>
      </c>
    </row>
    <row r="26" spans="2:12" s="3" customFormat="1" ht="15" customHeight="1" x14ac:dyDescent="0.2">
      <c r="B26" s="59" t="s">
        <v>21</v>
      </c>
      <c r="C26" s="43">
        <v>0.6</v>
      </c>
      <c r="D26" s="87">
        <v>-0.4</v>
      </c>
      <c r="G26" s="59" t="s">
        <v>21</v>
      </c>
      <c r="H26" s="43">
        <v>0.6</v>
      </c>
      <c r="I26" s="87">
        <v>-0.4</v>
      </c>
    </row>
    <row r="27" spans="2:12" s="3" customFormat="1" ht="15" customHeight="1" x14ac:dyDescent="0.2">
      <c r="B27" s="59" t="s">
        <v>21</v>
      </c>
      <c r="C27" s="43">
        <v>1.1100000000000001</v>
      </c>
      <c r="D27" s="87">
        <v>-0.6</v>
      </c>
      <c r="G27" s="59" t="s">
        <v>21</v>
      </c>
      <c r="H27" s="43">
        <v>1.1100000000000001</v>
      </c>
      <c r="I27" s="87">
        <v>-0.6</v>
      </c>
    </row>
    <row r="28" spans="2:12" s="3" customFormat="1" ht="15" customHeight="1" x14ac:dyDescent="0.2"/>
    <row r="29" spans="2:12" s="3" customFormat="1" ht="30" customHeight="1" x14ac:dyDescent="0.2">
      <c r="B29" s="59" t="s">
        <v>4</v>
      </c>
      <c r="C29" s="163" t="s">
        <v>32</v>
      </c>
      <c r="D29" s="163"/>
      <c r="G29" s="59" t="s">
        <v>4</v>
      </c>
      <c r="H29" s="163" t="s">
        <v>32</v>
      </c>
      <c r="I29" s="163"/>
    </row>
    <row r="30" spans="2:12" s="3" customFormat="1" ht="12" hidden="1" customHeight="1" x14ac:dyDescent="0.2">
      <c r="B30" s="22">
        <v>11</v>
      </c>
      <c r="C30" s="21">
        <v>0</v>
      </c>
      <c r="D30" s="6"/>
      <c r="G30" s="22">
        <v>11</v>
      </c>
      <c r="H30" s="21">
        <v>0</v>
      </c>
      <c r="I30" s="6"/>
    </row>
    <row r="31" spans="2:12" s="3" customFormat="1" ht="12.75" hidden="1" customHeight="1" x14ac:dyDescent="0.2">
      <c r="B31" s="22">
        <v>11.1</v>
      </c>
      <c r="C31" s="21">
        <v>0</v>
      </c>
      <c r="D31" s="6"/>
      <c r="G31" s="22">
        <v>11.1</v>
      </c>
      <c r="H31" s="21">
        <v>0</v>
      </c>
      <c r="I31" s="6"/>
    </row>
    <row r="32" spans="2:12" s="3" customFormat="1" ht="12.75" hidden="1" customHeight="1" x14ac:dyDescent="0.2">
      <c r="B32" s="22">
        <v>11.2</v>
      </c>
      <c r="C32" s="21">
        <v>0</v>
      </c>
      <c r="D32" s="6"/>
      <c r="G32" s="22">
        <v>11.2</v>
      </c>
      <c r="H32" s="21">
        <v>0</v>
      </c>
      <c r="I32" s="6"/>
    </row>
    <row r="33" spans="2:9" s="3" customFormat="1" ht="12.75" hidden="1" customHeight="1" x14ac:dyDescent="0.2">
      <c r="B33" s="22">
        <v>11.3</v>
      </c>
      <c r="C33" s="21">
        <v>0</v>
      </c>
      <c r="D33" s="6"/>
      <c r="G33" s="22">
        <v>11.3</v>
      </c>
      <c r="H33" s="21">
        <v>0</v>
      </c>
      <c r="I33" s="6"/>
    </row>
    <row r="34" spans="2:9" s="3" customFormat="1" ht="12.75" hidden="1" customHeight="1" x14ac:dyDescent="0.2">
      <c r="B34" s="22">
        <v>11.4</v>
      </c>
      <c r="C34" s="21">
        <v>0</v>
      </c>
      <c r="D34" s="6"/>
      <c r="G34" s="22">
        <v>11.4</v>
      </c>
      <c r="H34" s="21">
        <v>0</v>
      </c>
      <c r="I34" s="6"/>
    </row>
    <row r="35" spans="2:9" s="3" customFormat="1" ht="12.75" hidden="1" customHeight="1" x14ac:dyDescent="0.2">
      <c r="B35" s="22">
        <v>11.5</v>
      </c>
      <c r="C35" s="21">
        <v>0</v>
      </c>
      <c r="D35" s="6"/>
      <c r="G35" s="22">
        <v>11.5</v>
      </c>
      <c r="H35" s="21">
        <v>0</v>
      </c>
      <c r="I35" s="6"/>
    </row>
    <row r="36" spans="2:9" s="3" customFormat="1" ht="12.75" hidden="1" customHeight="1" x14ac:dyDescent="0.2">
      <c r="B36" s="22">
        <v>11.6</v>
      </c>
      <c r="C36" s="21">
        <v>0</v>
      </c>
      <c r="D36" s="6"/>
      <c r="G36" s="22">
        <v>11.6</v>
      </c>
      <c r="H36" s="21">
        <v>0</v>
      </c>
      <c r="I36" s="6"/>
    </row>
    <row r="37" spans="2:9" s="3" customFormat="1" ht="12.75" hidden="1" customHeight="1" x14ac:dyDescent="0.2">
      <c r="B37" s="22">
        <v>11.7</v>
      </c>
      <c r="C37" s="21">
        <v>0</v>
      </c>
      <c r="D37" s="6"/>
      <c r="G37" s="22">
        <v>11.7</v>
      </c>
      <c r="H37" s="21">
        <v>0</v>
      </c>
      <c r="I37" s="6"/>
    </row>
    <row r="38" spans="2:9" s="3" customFormat="1" ht="12.75" hidden="1" customHeight="1" x14ac:dyDescent="0.2">
      <c r="B38" s="22">
        <v>11.8</v>
      </c>
      <c r="C38" s="21">
        <v>0</v>
      </c>
      <c r="D38" s="6"/>
      <c r="G38" s="22">
        <v>11.8</v>
      </c>
      <c r="H38" s="21">
        <v>0</v>
      </c>
      <c r="I38" s="6"/>
    </row>
    <row r="39" spans="2:9" s="3" customFormat="1" ht="12.75" hidden="1" customHeight="1" x14ac:dyDescent="0.2">
      <c r="B39" s="22">
        <v>11.9</v>
      </c>
      <c r="C39" s="21">
        <v>0</v>
      </c>
      <c r="D39" s="6"/>
      <c r="G39" s="22">
        <v>11.9</v>
      </c>
      <c r="H39" s="21">
        <v>0</v>
      </c>
      <c r="I39" s="6"/>
    </row>
    <row r="40" spans="2:9" s="3" customFormat="1" ht="12.75" hidden="1" customHeight="1" x14ac:dyDescent="0.2">
      <c r="B40" s="22">
        <v>12</v>
      </c>
      <c r="C40" s="21">
        <v>0</v>
      </c>
      <c r="D40" s="6"/>
      <c r="G40" s="22">
        <v>12</v>
      </c>
      <c r="H40" s="21">
        <v>0</v>
      </c>
      <c r="I40" s="6"/>
    </row>
    <row r="41" spans="2:9" s="3" customFormat="1" ht="12.75" hidden="1" customHeight="1" x14ac:dyDescent="0.2">
      <c r="B41" s="22">
        <v>12.1</v>
      </c>
      <c r="C41" s="21">
        <v>0</v>
      </c>
      <c r="D41" s="6"/>
      <c r="G41" s="22">
        <v>12.1</v>
      </c>
      <c r="H41" s="21">
        <v>0</v>
      </c>
      <c r="I41" s="6"/>
    </row>
    <row r="42" spans="2:9" s="3" customFormat="1" ht="12.75" hidden="1" customHeight="1" x14ac:dyDescent="0.2">
      <c r="B42" s="22">
        <v>12.2</v>
      </c>
      <c r="C42" s="21">
        <v>0</v>
      </c>
      <c r="D42" s="6"/>
      <c r="G42" s="22">
        <v>12.2</v>
      </c>
      <c r="H42" s="21">
        <v>0</v>
      </c>
      <c r="I42" s="6"/>
    </row>
    <row r="43" spans="2:9" s="3" customFormat="1" ht="12.75" hidden="1" customHeight="1" x14ac:dyDescent="0.2">
      <c r="B43" s="22">
        <v>12.3</v>
      </c>
      <c r="C43" s="21">
        <v>0</v>
      </c>
      <c r="D43" s="6"/>
      <c r="G43" s="22">
        <v>12.3</v>
      </c>
      <c r="H43" s="21">
        <v>0</v>
      </c>
      <c r="I43" s="6"/>
    </row>
    <row r="44" spans="2:9" s="3" customFormat="1" ht="12.75" hidden="1" customHeight="1" x14ac:dyDescent="0.2">
      <c r="B44" s="22">
        <v>12.4</v>
      </c>
      <c r="C44" s="21">
        <v>0</v>
      </c>
      <c r="D44" s="6"/>
      <c r="G44" s="22">
        <v>12.4</v>
      </c>
      <c r="H44" s="21">
        <v>0</v>
      </c>
      <c r="I44" s="6"/>
    </row>
    <row r="45" spans="2:9" s="3" customFormat="1" ht="12.75" hidden="1" customHeight="1" x14ac:dyDescent="0.2">
      <c r="B45" s="22">
        <v>12.5</v>
      </c>
      <c r="C45" s="21">
        <v>0</v>
      </c>
      <c r="D45" s="6"/>
      <c r="G45" s="22">
        <v>12.5</v>
      </c>
      <c r="H45" s="21">
        <v>0</v>
      </c>
      <c r="I45" s="6"/>
    </row>
    <row r="46" spans="2:9" s="3" customFormat="1" ht="12.75" hidden="1" customHeight="1" x14ac:dyDescent="0.2">
      <c r="B46" s="22">
        <v>12.6</v>
      </c>
      <c r="C46" s="21">
        <v>0</v>
      </c>
      <c r="D46" s="6"/>
      <c r="G46" s="22">
        <v>12.6</v>
      </c>
      <c r="H46" s="21">
        <v>0</v>
      </c>
      <c r="I46" s="6"/>
    </row>
    <row r="47" spans="2:9" s="3" customFormat="1" ht="12.75" hidden="1" customHeight="1" x14ac:dyDescent="0.2">
      <c r="B47" s="22">
        <v>12.7</v>
      </c>
      <c r="C47" s="21">
        <v>0</v>
      </c>
      <c r="D47" s="6"/>
      <c r="G47" s="22">
        <v>12.7</v>
      </c>
      <c r="H47" s="21">
        <v>0</v>
      </c>
      <c r="I47" s="6"/>
    </row>
    <row r="48" spans="2:9" s="3" customFormat="1" ht="12.75" hidden="1" customHeight="1" x14ac:dyDescent="0.2">
      <c r="B48" s="22">
        <v>12.8</v>
      </c>
      <c r="C48" s="21">
        <v>0</v>
      </c>
      <c r="D48" s="6"/>
      <c r="G48" s="22">
        <v>12.8</v>
      </c>
      <c r="H48" s="21">
        <v>0</v>
      </c>
      <c r="I48" s="6"/>
    </row>
    <row r="49" spans="2:9" s="3" customFormat="1" ht="12.75" hidden="1" customHeight="1" x14ac:dyDescent="0.2">
      <c r="B49" s="22">
        <v>12.9</v>
      </c>
      <c r="C49" s="21">
        <v>0</v>
      </c>
      <c r="D49" s="6"/>
      <c r="G49" s="22">
        <v>12.9</v>
      </c>
      <c r="H49" s="21">
        <v>0</v>
      </c>
      <c r="I49" s="6"/>
    </row>
    <row r="50" spans="2:9" s="3" customFormat="1" ht="12.75" hidden="1" customHeight="1" x14ac:dyDescent="0.2">
      <c r="B50" s="22">
        <v>13</v>
      </c>
      <c r="C50" s="57">
        <v>0</v>
      </c>
      <c r="D50" s="6"/>
      <c r="G50" s="22">
        <v>13</v>
      </c>
      <c r="H50" s="57">
        <v>0</v>
      </c>
      <c r="I50" s="6"/>
    </row>
    <row r="51" spans="2:9" s="3" customFormat="1" ht="12.75" hidden="1" customHeight="1" x14ac:dyDescent="0.2">
      <c r="B51" s="22">
        <v>13.1</v>
      </c>
      <c r="C51" s="57">
        <v>0</v>
      </c>
      <c r="D51" s="6"/>
      <c r="G51" s="22">
        <v>13.1</v>
      </c>
      <c r="H51" s="57">
        <v>0</v>
      </c>
      <c r="I51" s="6"/>
    </row>
    <row r="52" spans="2:9" s="3" customFormat="1" ht="12.75" hidden="1" customHeight="1" x14ac:dyDescent="0.2">
      <c r="B52" s="22">
        <v>13.2</v>
      </c>
      <c r="C52" s="57">
        <v>0</v>
      </c>
      <c r="D52" s="6"/>
      <c r="G52" s="22">
        <v>13.2</v>
      </c>
      <c r="H52" s="57">
        <v>0</v>
      </c>
      <c r="I52" s="6"/>
    </row>
    <row r="53" spans="2:9" s="3" customFormat="1" ht="12.75" hidden="1" customHeight="1" x14ac:dyDescent="0.2">
      <c r="B53" s="22">
        <v>13.3</v>
      </c>
      <c r="C53" s="57">
        <v>0</v>
      </c>
      <c r="D53" s="6"/>
      <c r="G53" s="22">
        <v>13.3</v>
      </c>
      <c r="H53" s="57">
        <v>0</v>
      </c>
      <c r="I53" s="6"/>
    </row>
    <row r="54" spans="2:9" s="3" customFormat="1" ht="12.75" hidden="1" customHeight="1" x14ac:dyDescent="0.2">
      <c r="B54" s="22">
        <v>13.4</v>
      </c>
      <c r="C54" s="57">
        <v>0</v>
      </c>
      <c r="D54" s="6"/>
      <c r="G54" s="22">
        <v>13.4</v>
      </c>
      <c r="H54" s="57">
        <v>0</v>
      </c>
      <c r="I54" s="6"/>
    </row>
    <row r="55" spans="2:9" s="3" customFormat="1" ht="12.75" hidden="1" customHeight="1" x14ac:dyDescent="0.2">
      <c r="B55" s="22">
        <v>13.5</v>
      </c>
      <c r="C55" s="57">
        <v>0</v>
      </c>
      <c r="D55" s="6"/>
      <c r="G55" s="22">
        <v>13.5</v>
      </c>
      <c r="H55" s="57">
        <v>0</v>
      </c>
      <c r="I55" s="6"/>
    </row>
    <row r="56" spans="2:9" s="3" customFormat="1" ht="12.75" hidden="1" customHeight="1" x14ac:dyDescent="0.2">
      <c r="B56" s="22">
        <v>13.6</v>
      </c>
      <c r="C56" s="57">
        <v>0</v>
      </c>
      <c r="D56" s="6"/>
      <c r="G56" s="22">
        <v>13.6</v>
      </c>
      <c r="H56" s="57">
        <v>0</v>
      </c>
      <c r="I56" s="6"/>
    </row>
    <row r="57" spans="2:9" s="3" customFormat="1" ht="12.75" hidden="1" customHeight="1" x14ac:dyDescent="0.2">
      <c r="B57" s="22">
        <v>13.7</v>
      </c>
      <c r="C57" s="57">
        <v>0</v>
      </c>
      <c r="D57" s="6"/>
      <c r="G57" s="22">
        <v>13.7</v>
      </c>
      <c r="H57" s="57">
        <v>0</v>
      </c>
      <c r="I57" s="6"/>
    </row>
    <row r="58" spans="2:9" s="3" customFormat="1" ht="12.75" hidden="1" customHeight="1" x14ac:dyDescent="0.2">
      <c r="B58" s="22">
        <v>13.8</v>
      </c>
      <c r="C58" s="57">
        <v>0</v>
      </c>
      <c r="D58" s="6"/>
      <c r="G58" s="22">
        <v>13.8</v>
      </c>
      <c r="H58" s="57">
        <v>0</v>
      </c>
      <c r="I58" s="6"/>
    </row>
    <row r="59" spans="2:9" s="3" customFormat="1" ht="12.75" hidden="1" customHeight="1" x14ac:dyDescent="0.2">
      <c r="B59" s="22">
        <v>13.9</v>
      </c>
      <c r="C59" s="57">
        <v>0</v>
      </c>
      <c r="D59" s="6"/>
      <c r="G59" s="22">
        <v>13.9</v>
      </c>
      <c r="H59" s="57">
        <v>0</v>
      </c>
      <c r="I59" s="6"/>
    </row>
    <row r="60" spans="2:9" s="3" customFormat="1" hidden="1" x14ac:dyDescent="0.2">
      <c r="B60" s="22">
        <v>14</v>
      </c>
      <c r="C60" s="173">
        <v>0</v>
      </c>
      <c r="D60" s="173"/>
      <c r="G60" s="22">
        <v>14</v>
      </c>
      <c r="H60" s="173">
        <v>0</v>
      </c>
      <c r="I60" s="173"/>
    </row>
    <row r="61" spans="2:9" s="3" customFormat="1" hidden="1" x14ac:dyDescent="0.2">
      <c r="B61" s="22">
        <v>14.1</v>
      </c>
      <c r="C61" s="173">
        <v>0</v>
      </c>
      <c r="D61" s="173"/>
      <c r="G61" s="22">
        <v>14.1</v>
      </c>
      <c r="H61" s="173">
        <v>0</v>
      </c>
      <c r="I61" s="173"/>
    </row>
    <row r="62" spans="2:9" s="3" customFormat="1" hidden="1" x14ac:dyDescent="0.2">
      <c r="B62" s="22">
        <v>14.2</v>
      </c>
      <c r="C62" s="173">
        <v>0</v>
      </c>
      <c r="D62" s="173"/>
      <c r="G62" s="22">
        <v>14.2</v>
      </c>
      <c r="H62" s="173">
        <v>0</v>
      </c>
      <c r="I62" s="173"/>
    </row>
    <row r="63" spans="2:9" s="3" customFormat="1" hidden="1" x14ac:dyDescent="0.2">
      <c r="B63" s="22">
        <v>14.3</v>
      </c>
      <c r="C63" s="173">
        <v>0</v>
      </c>
      <c r="D63" s="173"/>
      <c r="G63" s="22">
        <v>14.3</v>
      </c>
      <c r="H63" s="173">
        <v>0</v>
      </c>
      <c r="I63" s="173"/>
    </row>
    <row r="64" spans="2:9" s="3" customFormat="1" hidden="1" x14ac:dyDescent="0.2">
      <c r="B64" s="22">
        <v>14.4</v>
      </c>
      <c r="C64" s="173">
        <v>0</v>
      </c>
      <c r="D64" s="173"/>
      <c r="G64" s="22">
        <v>14.4</v>
      </c>
      <c r="H64" s="173">
        <v>0</v>
      </c>
      <c r="I64" s="173"/>
    </row>
    <row r="65" spans="2:9" s="3" customFormat="1" x14ac:dyDescent="0.2">
      <c r="B65" s="22">
        <v>14.5</v>
      </c>
      <c r="C65" s="173">
        <v>0</v>
      </c>
      <c r="D65" s="173"/>
      <c r="G65" s="22">
        <v>14.5</v>
      </c>
      <c r="H65" s="173">
        <v>0</v>
      </c>
      <c r="I65" s="173"/>
    </row>
    <row r="66" spans="2:9" s="3" customFormat="1" x14ac:dyDescent="0.2">
      <c r="B66" s="22">
        <v>14.6</v>
      </c>
      <c r="C66" s="173">
        <v>0</v>
      </c>
      <c r="D66" s="173"/>
      <c r="G66" s="22">
        <v>14.6</v>
      </c>
      <c r="H66" s="173">
        <v>0</v>
      </c>
      <c r="I66" s="173"/>
    </row>
    <row r="67" spans="2:9" s="3" customFormat="1" x14ac:dyDescent="0.2">
      <c r="B67" s="22">
        <v>14.7</v>
      </c>
      <c r="C67" s="173">
        <v>0</v>
      </c>
      <c r="D67" s="173"/>
      <c r="G67" s="22">
        <v>14.7</v>
      </c>
      <c r="H67" s="173">
        <v>0</v>
      </c>
      <c r="I67" s="173"/>
    </row>
    <row r="68" spans="2:9" s="3" customFormat="1" x14ac:dyDescent="0.2">
      <c r="B68" s="22">
        <v>14.8</v>
      </c>
      <c r="C68" s="173">
        <v>0</v>
      </c>
      <c r="D68" s="173"/>
      <c r="G68" s="22">
        <v>14.8</v>
      </c>
      <c r="H68" s="173">
        <v>0</v>
      </c>
      <c r="I68" s="173"/>
    </row>
    <row r="69" spans="2:9" s="3" customFormat="1" x14ac:dyDescent="0.2">
      <c r="B69" s="22">
        <v>14.9</v>
      </c>
      <c r="C69" s="173">
        <v>0</v>
      </c>
      <c r="D69" s="173"/>
      <c r="G69" s="22">
        <v>14.9</v>
      </c>
      <c r="H69" s="173">
        <v>0</v>
      </c>
      <c r="I69" s="173"/>
    </row>
    <row r="70" spans="2:9" s="3" customFormat="1" x14ac:dyDescent="0.2">
      <c r="B70" s="23">
        <v>15</v>
      </c>
      <c r="C70" s="174">
        <v>0</v>
      </c>
      <c r="D70" s="174"/>
      <c r="G70" s="23">
        <v>15</v>
      </c>
      <c r="H70" s="174">
        <v>0</v>
      </c>
      <c r="I70" s="174"/>
    </row>
    <row r="71" spans="2:9" s="3" customFormat="1" x14ac:dyDescent="0.2">
      <c r="B71" s="23">
        <v>15.1</v>
      </c>
      <c r="C71" s="175">
        <v>0.3</v>
      </c>
      <c r="D71" s="175"/>
      <c r="G71" s="23">
        <v>15.1</v>
      </c>
      <c r="H71" s="175">
        <f>C71</f>
        <v>0.3</v>
      </c>
      <c r="I71" s="175"/>
    </row>
    <row r="72" spans="2:9" s="3" customFormat="1" x14ac:dyDescent="0.2">
      <c r="B72" s="22">
        <v>15.2</v>
      </c>
      <c r="C72" s="151">
        <v>0.35</v>
      </c>
      <c r="D72" s="151"/>
      <c r="G72" s="22">
        <v>15.2</v>
      </c>
      <c r="H72" s="175">
        <f t="shared" ref="H72:H135" si="0">C72</f>
        <v>0.35</v>
      </c>
      <c r="I72" s="175"/>
    </row>
    <row r="73" spans="2:9" s="3" customFormat="1" x14ac:dyDescent="0.2">
      <c r="B73" s="22">
        <v>15.3</v>
      </c>
      <c r="C73" s="151">
        <v>0.4</v>
      </c>
      <c r="D73" s="151"/>
      <c r="G73" s="22">
        <v>15.3</v>
      </c>
      <c r="H73" s="175">
        <f t="shared" si="0"/>
        <v>0.4</v>
      </c>
      <c r="I73" s="175"/>
    </row>
    <row r="74" spans="2:9" s="3" customFormat="1" x14ac:dyDescent="0.2">
      <c r="B74" s="22">
        <v>15.4</v>
      </c>
      <c r="C74" s="151">
        <v>0.45</v>
      </c>
      <c r="D74" s="151"/>
      <c r="G74" s="22">
        <v>15.4</v>
      </c>
      <c r="H74" s="175">
        <f t="shared" si="0"/>
        <v>0.45</v>
      </c>
      <c r="I74" s="175"/>
    </row>
    <row r="75" spans="2:9" s="3" customFormat="1" x14ac:dyDescent="0.2">
      <c r="B75" s="22">
        <v>15.5</v>
      </c>
      <c r="C75" s="151">
        <v>0.5</v>
      </c>
      <c r="D75" s="151"/>
      <c r="G75" s="22">
        <v>15.5</v>
      </c>
      <c r="H75" s="175">
        <f t="shared" si="0"/>
        <v>0.5</v>
      </c>
      <c r="I75" s="175"/>
    </row>
    <row r="76" spans="2:9" s="3" customFormat="1" x14ac:dyDescent="0.2">
      <c r="B76" s="22">
        <v>15.6</v>
      </c>
      <c r="C76" s="151">
        <v>0.55000000000000004</v>
      </c>
      <c r="D76" s="151"/>
      <c r="G76" s="22">
        <v>15.6</v>
      </c>
      <c r="H76" s="175">
        <f t="shared" si="0"/>
        <v>0.55000000000000004</v>
      </c>
      <c r="I76" s="175"/>
    </row>
    <row r="77" spans="2:9" s="3" customFormat="1" x14ac:dyDescent="0.2">
      <c r="B77" s="22">
        <v>15.7</v>
      </c>
      <c r="C77" s="151">
        <v>0.6</v>
      </c>
      <c r="D77" s="151"/>
      <c r="G77" s="22">
        <v>15.7</v>
      </c>
      <c r="H77" s="175">
        <f t="shared" si="0"/>
        <v>0.6</v>
      </c>
      <c r="I77" s="175"/>
    </row>
    <row r="78" spans="2:9" s="3" customFormat="1" x14ac:dyDescent="0.2">
      <c r="B78" s="22">
        <v>15.8</v>
      </c>
      <c r="C78" s="151">
        <v>0.65</v>
      </c>
      <c r="D78" s="151"/>
      <c r="G78" s="22">
        <v>15.8</v>
      </c>
      <c r="H78" s="175">
        <f t="shared" si="0"/>
        <v>0.65</v>
      </c>
      <c r="I78" s="175"/>
    </row>
    <row r="79" spans="2:9" s="3" customFormat="1" x14ac:dyDescent="0.2">
      <c r="B79" s="22">
        <v>15.9</v>
      </c>
      <c r="C79" s="151">
        <v>0.7</v>
      </c>
      <c r="D79" s="151"/>
      <c r="G79" s="22">
        <v>15.9</v>
      </c>
      <c r="H79" s="175">
        <f t="shared" si="0"/>
        <v>0.7</v>
      </c>
      <c r="I79" s="175"/>
    </row>
    <row r="80" spans="2:9" s="3" customFormat="1" x14ac:dyDescent="0.2">
      <c r="B80" s="22">
        <v>16</v>
      </c>
      <c r="C80" s="151">
        <v>0.75</v>
      </c>
      <c r="D80" s="151"/>
      <c r="G80" s="22">
        <v>16</v>
      </c>
      <c r="H80" s="175">
        <f t="shared" si="0"/>
        <v>0.75</v>
      </c>
      <c r="I80" s="175"/>
    </row>
    <row r="81" spans="2:9" s="3" customFormat="1" x14ac:dyDescent="0.2">
      <c r="B81" s="22">
        <v>16.100000000000001</v>
      </c>
      <c r="C81" s="151">
        <v>0.8</v>
      </c>
      <c r="D81" s="151"/>
      <c r="G81" s="22">
        <v>16.100000000000001</v>
      </c>
      <c r="H81" s="175">
        <f t="shared" si="0"/>
        <v>0.8</v>
      </c>
      <c r="I81" s="175"/>
    </row>
    <row r="82" spans="2:9" s="3" customFormat="1" x14ac:dyDescent="0.2">
      <c r="B82" s="22">
        <v>16.2</v>
      </c>
      <c r="C82" s="151">
        <v>0.85</v>
      </c>
      <c r="D82" s="151"/>
      <c r="G82" s="22">
        <v>16.2</v>
      </c>
      <c r="H82" s="175">
        <f t="shared" si="0"/>
        <v>0.85</v>
      </c>
      <c r="I82" s="175"/>
    </row>
    <row r="83" spans="2:9" s="3" customFormat="1" x14ac:dyDescent="0.2">
      <c r="B83" s="22">
        <v>16.3</v>
      </c>
      <c r="C83" s="151">
        <v>0.9</v>
      </c>
      <c r="D83" s="151"/>
      <c r="G83" s="22">
        <v>16.3</v>
      </c>
      <c r="H83" s="175">
        <f t="shared" si="0"/>
        <v>0.9</v>
      </c>
      <c r="I83" s="175"/>
    </row>
    <row r="84" spans="2:9" s="3" customFormat="1" x14ac:dyDescent="0.2">
      <c r="B84" s="22">
        <v>16.399999999999999</v>
      </c>
      <c r="C84" s="151">
        <v>0.95</v>
      </c>
      <c r="D84" s="151"/>
      <c r="G84" s="22">
        <v>16.399999999999999</v>
      </c>
      <c r="H84" s="175">
        <f t="shared" si="0"/>
        <v>0.95</v>
      </c>
      <c r="I84" s="175"/>
    </row>
    <row r="85" spans="2:9" s="3" customFormat="1" x14ac:dyDescent="0.2">
      <c r="B85" s="22">
        <v>16.5</v>
      </c>
      <c r="C85" s="151">
        <v>1</v>
      </c>
      <c r="D85" s="151"/>
      <c r="G85" s="22">
        <v>16.5</v>
      </c>
      <c r="H85" s="175">
        <f t="shared" si="0"/>
        <v>1</v>
      </c>
      <c r="I85" s="175"/>
    </row>
    <row r="86" spans="2:9" s="3" customFormat="1" x14ac:dyDescent="0.2">
      <c r="B86" s="22">
        <v>16.600000000000001</v>
      </c>
      <c r="C86" s="151">
        <v>1.05</v>
      </c>
      <c r="D86" s="151"/>
      <c r="G86" s="22">
        <v>16.600000000000001</v>
      </c>
      <c r="H86" s="175">
        <f t="shared" si="0"/>
        <v>1.05</v>
      </c>
      <c r="I86" s="175"/>
    </row>
    <row r="87" spans="2:9" s="3" customFormat="1" x14ac:dyDescent="0.2">
      <c r="B87" s="22">
        <v>16.7</v>
      </c>
      <c r="C87" s="151">
        <v>1.1000000000000001</v>
      </c>
      <c r="D87" s="151"/>
      <c r="G87" s="22">
        <v>16.7</v>
      </c>
      <c r="H87" s="175">
        <f t="shared" si="0"/>
        <v>1.1000000000000001</v>
      </c>
      <c r="I87" s="175"/>
    </row>
    <row r="88" spans="2:9" s="3" customFormat="1" x14ac:dyDescent="0.2">
      <c r="B88" s="22">
        <v>16.8</v>
      </c>
      <c r="C88" s="151">
        <v>1.1499999999999999</v>
      </c>
      <c r="D88" s="151"/>
      <c r="G88" s="22">
        <v>16.8</v>
      </c>
      <c r="H88" s="175">
        <f t="shared" si="0"/>
        <v>1.1499999999999999</v>
      </c>
      <c r="I88" s="175"/>
    </row>
    <row r="89" spans="2:9" s="3" customFormat="1" x14ac:dyDescent="0.2">
      <c r="B89" s="22">
        <v>16.899999999999999</v>
      </c>
      <c r="C89" s="151">
        <v>1.2</v>
      </c>
      <c r="D89" s="151"/>
      <c r="G89" s="22">
        <v>16.899999999999999</v>
      </c>
      <c r="H89" s="175">
        <f t="shared" si="0"/>
        <v>1.2</v>
      </c>
      <c r="I89" s="175"/>
    </row>
    <row r="90" spans="2:9" s="3" customFormat="1" x14ac:dyDescent="0.2">
      <c r="B90" s="22">
        <v>17</v>
      </c>
      <c r="C90" s="151">
        <v>1.25</v>
      </c>
      <c r="D90" s="151"/>
      <c r="G90" s="22">
        <v>17</v>
      </c>
      <c r="H90" s="175">
        <f t="shared" si="0"/>
        <v>1.25</v>
      </c>
      <c r="I90" s="175"/>
    </row>
    <row r="91" spans="2:9" s="3" customFormat="1" x14ac:dyDescent="0.2">
      <c r="B91" s="22">
        <v>17.100000000000001</v>
      </c>
      <c r="C91" s="151">
        <v>1.3</v>
      </c>
      <c r="D91" s="151"/>
      <c r="G91" s="22">
        <v>17.100000000000001</v>
      </c>
      <c r="H91" s="175">
        <f t="shared" si="0"/>
        <v>1.3</v>
      </c>
      <c r="I91" s="175"/>
    </row>
    <row r="92" spans="2:9" s="3" customFormat="1" x14ac:dyDescent="0.2">
      <c r="B92" s="22">
        <v>17.2</v>
      </c>
      <c r="C92" s="151">
        <v>1.35</v>
      </c>
      <c r="D92" s="151"/>
      <c r="G92" s="22">
        <v>17.2</v>
      </c>
      <c r="H92" s="175">
        <f t="shared" si="0"/>
        <v>1.35</v>
      </c>
      <c r="I92" s="175"/>
    </row>
    <row r="93" spans="2:9" s="3" customFormat="1" x14ac:dyDescent="0.2">
      <c r="B93" s="22">
        <v>17.3</v>
      </c>
      <c r="C93" s="151">
        <v>1.4</v>
      </c>
      <c r="D93" s="151"/>
      <c r="G93" s="22">
        <v>17.3</v>
      </c>
      <c r="H93" s="175">
        <f t="shared" si="0"/>
        <v>1.4</v>
      </c>
      <c r="I93" s="175"/>
    </row>
    <row r="94" spans="2:9" s="3" customFormat="1" x14ac:dyDescent="0.2">
      <c r="B94" s="22">
        <v>17.399999999999999</v>
      </c>
      <c r="C94" s="151">
        <v>1.45</v>
      </c>
      <c r="D94" s="151"/>
      <c r="G94" s="22">
        <v>17.399999999999999</v>
      </c>
      <c r="H94" s="175">
        <f t="shared" si="0"/>
        <v>1.45</v>
      </c>
      <c r="I94" s="175"/>
    </row>
    <row r="95" spans="2:9" s="3" customFormat="1" x14ac:dyDescent="0.2">
      <c r="B95" s="22">
        <v>17.5</v>
      </c>
      <c r="C95" s="151">
        <v>1.5</v>
      </c>
      <c r="D95" s="151"/>
      <c r="G95" s="22">
        <v>17.5</v>
      </c>
      <c r="H95" s="175">
        <f t="shared" si="0"/>
        <v>1.5</v>
      </c>
      <c r="I95" s="175"/>
    </row>
    <row r="96" spans="2:9" s="3" customFormat="1" x14ac:dyDescent="0.2">
      <c r="B96" s="22">
        <v>17.600000000000001</v>
      </c>
      <c r="C96" s="151">
        <v>1.55</v>
      </c>
      <c r="D96" s="151"/>
      <c r="G96" s="22">
        <v>17.600000000000001</v>
      </c>
      <c r="H96" s="175">
        <f t="shared" si="0"/>
        <v>1.55</v>
      </c>
      <c r="I96" s="175"/>
    </row>
    <row r="97" spans="2:9" s="3" customFormat="1" x14ac:dyDescent="0.2">
      <c r="B97" s="22">
        <v>17.7</v>
      </c>
      <c r="C97" s="151">
        <v>1.6</v>
      </c>
      <c r="D97" s="151"/>
      <c r="G97" s="22">
        <v>17.7</v>
      </c>
      <c r="H97" s="175">
        <f t="shared" si="0"/>
        <v>1.6</v>
      </c>
      <c r="I97" s="175"/>
    </row>
    <row r="98" spans="2:9" s="3" customFormat="1" x14ac:dyDescent="0.2">
      <c r="B98" s="22">
        <v>17.8</v>
      </c>
      <c r="C98" s="151">
        <v>1.65</v>
      </c>
      <c r="D98" s="151"/>
      <c r="G98" s="22">
        <v>17.8</v>
      </c>
      <c r="H98" s="175">
        <f t="shared" si="0"/>
        <v>1.65</v>
      </c>
      <c r="I98" s="175"/>
    </row>
    <row r="99" spans="2:9" s="3" customFormat="1" x14ac:dyDescent="0.2">
      <c r="B99" s="22">
        <v>17.899999999999999</v>
      </c>
      <c r="C99" s="151">
        <v>1.7</v>
      </c>
      <c r="D99" s="151"/>
      <c r="G99" s="22">
        <v>17.899999999999999</v>
      </c>
      <c r="H99" s="175">
        <f t="shared" si="0"/>
        <v>1.7</v>
      </c>
      <c r="I99" s="175"/>
    </row>
    <row r="100" spans="2:9" s="3" customFormat="1" x14ac:dyDescent="0.2">
      <c r="B100" s="22">
        <v>18</v>
      </c>
      <c r="C100" s="151">
        <v>1.75</v>
      </c>
      <c r="D100" s="151"/>
      <c r="G100" s="22">
        <v>18</v>
      </c>
      <c r="H100" s="175">
        <f t="shared" si="0"/>
        <v>1.75</v>
      </c>
      <c r="I100" s="175"/>
    </row>
    <row r="101" spans="2:9" s="3" customFormat="1" x14ac:dyDescent="0.2">
      <c r="B101" s="22">
        <v>18.100000000000001</v>
      </c>
      <c r="C101" s="151">
        <v>1.8</v>
      </c>
      <c r="D101" s="151"/>
      <c r="G101" s="22">
        <v>18.100000000000001</v>
      </c>
      <c r="H101" s="175">
        <f t="shared" si="0"/>
        <v>1.8</v>
      </c>
      <c r="I101" s="175"/>
    </row>
    <row r="102" spans="2:9" s="3" customFormat="1" x14ac:dyDescent="0.2">
      <c r="B102" s="22">
        <v>18.2</v>
      </c>
      <c r="C102" s="151">
        <v>1.85</v>
      </c>
      <c r="D102" s="151"/>
      <c r="G102" s="22">
        <v>18.2</v>
      </c>
      <c r="H102" s="175">
        <f t="shared" si="0"/>
        <v>1.85</v>
      </c>
      <c r="I102" s="175"/>
    </row>
    <row r="103" spans="2:9" s="3" customFormat="1" x14ac:dyDescent="0.2">
      <c r="B103" s="22">
        <v>18.3</v>
      </c>
      <c r="C103" s="151">
        <v>1.9</v>
      </c>
      <c r="D103" s="151"/>
      <c r="G103" s="22">
        <v>18.3</v>
      </c>
      <c r="H103" s="175">
        <f t="shared" si="0"/>
        <v>1.9</v>
      </c>
      <c r="I103" s="175"/>
    </row>
    <row r="104" spans="2:9" s="3" customFormat="1" x14ac:dyDescent="0.2">
      <c r="B104" s="22">
        <v>18.399999999999999</v>
      </c>
      <c r="C104" s="151">
        <v>1.95</v>
      </c>
      <c r="D104" s="151"/>
      <c r="G104" s="22">
        <v>18.399999999999999</v>
      </c>
      <c r="H104" s="175">
        <f t="shared" si="0"/>
        <v>1.95</v>
      </c>
      <c r="I104" s="175"/>
    </row>
    <row r="105" spans="2:9" s="3" customFormat="1" x14ac:dyDescent="0.2">
      <c r="B105" s="22">
        <v>18.5</v>
      </c>
      <c r="C105" s="151">
        <v>2</v>
      </c>
      <c r="D105" s="151"/>
      <c r="G105" s="22">
        <v>18.5</v>
      </c>
      <c r="H105" s="175">
        <f t="shared" si="0"/>
        <v>2</v>
      </c>
      <c r="I105" s="175"/>
    </row>
    <row r="106" spans="2:9" s="3" customFormat="1" x14ac:dyDescent="0.2">
      <c r="B106" s="22">
        <v>18.600000000000001</v>
      </c>
      <c r="C106" s="151">
        <v>2.0499999999999998</v>
      </c>
      <c r="D106" s="151"/>
      <c r="G106" s="22">
        <v>18.600000000000001</v>
      </c>
      <c r="H106" s="175">
        <f t="shared" si="0"/>
        <v>2.0499999999999998</v>
      </c>
      <c r="I106" s="175"/>
    </row>
    <row r="107" spans="2:9" s="3" customFormat="1" x14ac:dyDescent="0.2">
      <c r="B107" s="22">
        <v>18.7</v>
      </c>
      <c r="C107" s="151">
        <v>2.1</v>
      </c>
      <c r="D107" s="151"/>
      <c r="G107" s="22">
        <v>18.7</v>
      </c>
      <c r="H107" s="175">
        <f t="shared" si="0"/>
        <v>2.1</v>
      </c>
      <c r="I107" s="175"/>
    </row>
    <row r="108" spans="2:9" s="3" customFormat="1" x14ac:dyDescent="0.2">
      <c r="B108" s="22">
        <v>18.8</v>
      </c>
      <c r="C108" s="151">
        <v>2.15</v>
      </c>
      <c r="D108" s="151"/>
      <c r="G108" s="22">
        <v>18.8</v>
      </c>
      <c r="H108" s="175">
        <f t="shared" si="0"/>
        <v>2.15</v>
      </c>
      <c r="I108" s="175"/>
    </row>
    <row r="109" spans="2:9" s="3" customFormat="1" x14ac:dyDescent="0.2">
      <c r="B109" s="22">
        <v>18.899999999999999</v>
      </c>
      <c r="C109" s="151">
        <v>2.2000000000000002</v>
      </c>
      <c r="D109" s="151"/>
      <c r="G109" s="22">
        <v>18.899999999999999</v>
      </c>
      <c r="H109" s="175">
        <f t="shared" si="0"/>
        <v>2.2000000000000002</v>
      </c>
      <c r="I109" s="175"/>
    </row>
    <row r="110" spans="2:9" s="3" customFormat="1" x14ac:dyDescent="0.2">
      <c r="B110" s="22">
        <v>19</v>
      </c>
      <c r="C110" s="151">
        <v>2.25</v>
      </c>
      <c r="D110" s="151"/>
      <c r="G110" s="22">
        <v>19</v>
      </c>
      <c r="H110" s="175">
        <f t="shared" si="0"/>
        <v>2.25</v>
      </c>
      <c r="I110" s="175"/>
    </row>
    <row r="111" spans="2:9" s="3" customFormat="1" x14ac:dyDescent="0.2">
      <c r="B111" s="22">
        <v>19.100000000000001</v>
      </c>
      <c r="C111" s="151">
        <v>2.2999999999999998</v>
      </c>
      <c r="D111" s="151"/>
      <c r="G111" s="22">
        <v>19.100000000000001</v>
      </c>
      <c r="H111" s="175">
        <f t="shared" si="0"/>
        <v>2.2999999999999998</v>
      </c>
      <c r="I111" s="175"/>
    </row>
    <row r="112" spans="2:9" s="3" customFormat="1" x14ac:dyDescent="0.2">
      <c r="B112" s="22">
        <v>19.2</v>
      </c>
      <c r="C112" s="151">
        <v>2.35</v>
      </c>
      <c r="D112" s="151"/>
      <c r="G112" s="22">
        <v>19.2</v>
      </c>
      <c r="H112" s="175">
        <f t="shared" si="0"/>
        <v>2.35</v>
      </c>
      <c r="I112" s="175"/>
    </row>
    <row r="113" spans="2:9" s="3" customFormat="1" x14ac:dyDescent="0.2">
      <c r="B113" s="22">
        <v>19.3</v>
      </c>
      <c r="C113" s="151">
        <v>2.4</v>
      </c>
      <c r="D113" s="151"/>
      <c r="G113" s="22">
        <v>19.3</v>
      </c>
      <c r="H113" s="175">
        <f t="shared" si="0"/>
        <v>2.4</v>
      </c>
      <c r="I113" s="175"/>
    </row>
    <row r="114" spans="2:9" s="3" customFormat="1" x14ac:dyDescent="0.2">
      <c r="B114" s="22">
        <v>19.399999999999999</v>
      </c>
      <c r="C114" s="151">
        <v>2.4500000000000002</v>
      </c>
      <c r="D114" s="151"/>
      <c r="G114" s="22">
        <v>19.399999999999999</v>
      </c>
      <c r="H114" s="175">
        <f t="shared" si="0"/>
        <v>2.4500000000000002</v>
      </c>
      <c r="I114" s="175"/>
    </row>
    <row r="115" spans="2:9" s="3" customFormat="1" x14ac:dyDescent="0.2">
      <c r="B115" s="22">
        <v>19.5</v>
      </c>
      <c r="C115" s="151">
        <v>2.5</v>
      </c>
      <c r="D115" s="151"/>
      <c r="G115" s="22">
        <v>19.5</v>
      </c>
      <c r="H115" s="175">
        <f t="shared" si="0"/>
        <v>2.5</v>
      </c>
      <c r="I115" s="175"/>
    </row>
    <row r="116" spans="2:9" s="3" customFormat="1" x14ac:dyDescent="0.2">
      <c r="B116" s="22">
        <v>19.600000000000001</v>
      </c>
      <c r="C116" s="151">
        <v>2.5499999999999998</v>
      </c>
      <c r="D116" s="151"/>
      <c r="G116" s="22">
        <v>19.600000000000001</v>
      </c>
      <c r="H116" s="175">
        <f t="shared" si="0"/>
        <v>2.5499999999999998</v>
      </c>
      <c r="I116" s="175"/>
    </row>
    <row r="117" spans="2:9" s="3" customFormat="1" x14ac:dyDescent="0.2">
      <c r="B117" s="22">
        <v>19.7</v>
      </c>
      <c r="C117" s="151">
        <v>2.6</v>
      </c>
      <c r="D117" s="151"/>
      <c r="G117" s="22">
        <v>19.7</v>
      </c>
      <c r="H117" s="175">
        <f t="shared" si="0"/>
        <v>2.6</v>
      </c>
      <c r="I117" s="175"/>
    </row>
    <row r="118" spans="2:9" s="3" customFormat="1" x14ac:dyDescent="0.2">
      <c r="B118" s="22">
        <v>19.8</v>
      </c>
      <c r="C118" s="151">
        <v>2.65</v>
      </c>
      <c r="D118" s="151"/>
      <c r="G118" s="22">
        <v>19.8</v>
      </c>
      <c r="H118" s="175">
        <f t="shared" si="0"/>
        <v>2.65</v>
      </c>
      <c r="I118" s="175"/>
    </row>
    <row r="119" spans="2:9" s="3" customFormat="1" x14ac:dyDescent="0.2">
      <c r="B119" s="22">
        <v>19.899999999999999</v>
      </c>
      <c r="C119" s="151">
        <v>2.7</v>
      </c>
      <c r="D119" s="151"/>
      <c r="G119" s="22">
        <v>19.899999999999999</v>
      </c>
      <c r="H119" s="175">
        <f t="shared" si="0"/>
        <v>2.7</v>
      </c>
      <c r="I119" s="175"/>
    </row>
    <row r="120" spans="2:9" s="3" customFormat="1" x14ac:dyDescent="0.2">
      <c r="B120" s="22">
        <v>20</v>
      </c>
      <c r="C120" s="151">
        <v>2.75</v>
      </c>
      <c r="D120" s="151"/>
      <c r="G120" s="22">
        <v>20</v>
      </c>
      <c r="H120" s="175">
        <f t="shared" si="0"/>
        <v>2.75</v>
      </c>
      <c r="I120" s="175"/>
    </row>
    <row r="121" spans="2:9" s="3" customFormat="1" x14ac:dyDescent="0.2">
      <c r="B121" s="22">
        <v>20.100000000000001</v>
      </c>
      <c r="C121" s="151">
        <v>2.8</v>
      </c>
      <c r="D121" s="151"/>
      <c r="G121" s="22">
        <v>20.100000000000001</v>
      </c>
      <c r="H121" s="175">
        <f t="shared" si="0"/>
        <v>2.8</v>
      </c>
      <c r="I121" s="175"/>
    </row>
    <row r="122" spans="2:9" s="3" customFormat="1" x14ac:dyDescent="0.2">
      <c r="B122" s="22">
        <v>20.2</v>
      </c>
      <c r="C122" s="151">
        <v>2.85</v>
      </c>
      <c r="D122" s="151"/>
      <c r="G122" s="22">
        <v>20.2</v>
      </c>
      <c r="H122" s="175">
        <f t="shared" si="0"/>
        <v>2.85</v>
      </c>
      <c r="I122" s="175"/>
    </row>
    <row r="123" spans="2:9" s="3" customFormat="1" x14ac:dyDescent="0.2">
      <c r="B123" s="22">
        <v>20.3</v>
      </c>
      <c r="C123" s="151">
        <v>2.9</v>
      </c>
      <c r="D123" s="151"/>
      <c r="G123" s="22">
        <v>20.3</v>
      </c>
      <c r="H123" s="175">
        <f t="shared" si="0"/>
        <v>2.9</v>
      </c>
      <c r="I123" s="175"/>
    </row>
    <row r="124" spans="2:9" s="3" customFormat="1" x14ac:dyDescent="0.2">
      <c r="B124" s="22">
        <v>20.399999999999999</v>
      </c>
      <c r="C124" s="151">
        <v>2.95</v>
      </c>
      <c r="D124" s="151"/>
      <c r="G124" s="22">
        <v>20.399999999999999</v>
      </c>
      <c r="H124" s="175">
        <f t="shared" si="0"/>
        <v>2.95</v>
      </c>
      <c r="I124" s="175"/>
    </row>
    <row r="125" spans="2:9" s="3" customFormat="1" x14ac:dyDescent="0.2">
      <c r="B125" s="22">
        <v>20.5</v>
      </c>
      <c r="C125" s="151">
        <v>3</v>
      </c>
      <c r="D125" s="151"/>
      <c r="G125" s="22">
        <v>20.5</v>
      </c>
      <c r="H125" s="175">
        <f t="shared" si="0"/>
        <v>3</v>
      </c>
      <c r="I125" s="175"/>
    </row>
    <row r="126" spans="2:9" s="3" customFormat="1" x14ac:dyDescent="0.2">
      <c r="B126" s="22">
        <v>20.6</v>
      </c>
      <c r="C126" s="151">
        <v>3.05</v>
      </c>
      <c r="D126" s="151"/>
      <c r="G126" s="22">
        <v>20.6</v>
      </c>
      <c r="H126" s="175">
        <f t="shared" si="0"/>
        <v>3.05</v>
      </c>
      <c r="I126" s="175"/>
    </row>
    <row r="127" spans="2:9" s="3" customFormat="1" x14ac:dyDescent="0.2">
      <c r="B127" s="22">
        <v>20.7</v>
      </c>
      <c r="C127" s="151">
        <v>3.1</v>
      </c>
      <c r="D127" s="151"/>
      <c r="G127" s="22">
        <v>20.7</v>
      </c>
      <c r="H127" s="175">
        <f t="shared" si="0"/>
        <v>3.1</v>
      </c>
      <c r="I127" s="175"/>
    </row>
    <row r="128" spans="2:9" s="3" customFormat="1" x14ac:dyDescent="0.2">
      <c r="B128" s="22">
        <v>20.8</v>
      </c>
      <c r="C128" s="151">
        <v>3.15</v>
      </c>
      <c r="D128" s="151"/>
      <c r="G128" s="22">
        <v>20.8</v>
      </c>
      <c r="H128" s="175">
        <f t="shared" si="0"/>
        <v>3.15</v>
      </c>
      <c r="I128" s="175"/>
    </row>
    <row r="129" spans="2:9" s="3" customFormat="1" x14ac:dyDescent="0.2">
      <c r="B129" s="22">
        <v>20.9</v>
      </c>
      <c r="C129" s="151">
        <v>3.2</v>
      </c>
      <c r="D129" s="151"/>
      <c r="G129" s="22">
        <v>20.9</v>
      </c>
      <c r="H129" s="175">
        <f t="shared" si="0"/>
        <v>3.2</v>
      </c>
      <c r="I129" s="175"/>
    </row>
    <row r="130" spans="2:9" s="3" customFormat="1" x14ac:dyDescent="0.2">
      <c r="B130" s="22">
        <v>21</v>
      </c>
      <c r="C130" s="151">
        <v>3.25</v>
      </c>
      <c r="D130" s="151"/>
      <c r="G130" s="22">
        <v>21</v>
      </c>
      <c r="H130" s="175">
        <f t="shared" si="0"/>
        <v>3.25</v>
      </c>
      <c r="I130" s="175"/>
    </row>
    <row r="131" spans="2:9" s="3" customFormat="1" x14ac:dyDescent="0.2">
      <c r="B131" s="22">
        <v>21.1</v>
      </c>
      <c r="C131" s="151">
        <v>3.3</v>
      </c>
      <c r="D131" s="151"/>
      <c r="G131" s="22">
        <v>21.1</v>
      </c>
      <c r="H131" s="175">
        <f t="shared" si="0"/>
        <v>3.3</v>
      </c>
      <c r="I131" s="175"/>
    </row>
    <row r="132" spans="2:9" s="3" customFormat="1" x14ac:dyDescent="0.2">
      <c r="B132" s="22">
        <v>21.2</v>
      </c>
      <c r="C132" s="151">
        <v>3.35</v>
      </c>
      <c r="D132" s="151"/>
      <c r="G132" s="22">
        <v>21.2</v>
      </c>
      <c r="H132" s="175">
        <f t="shared" si="0"/>
        <v>3.35</v>
      </c>
      <c r="I132" s="175"/>
    </row>
    <row r="133" spans="2:9" s="3" customFormat="1" x14ac:dyDescent="0.2">
      <c r="B133" s="22">
        <v>21.3</v>
      </c>
      <c r="C133" s="151">
        <v>3.4</v>
      </c>
      <c r="D133" s="151"/>
      <c r="G133" s="22">
        <v>21.3</v>
      </c>
      <c r="H133" s="175">
        <f t="shared" si="0"/>
        <v>3.4</v>
      </c>
      <c r="I133" s="175"/>
    </row>
    <row r="134" spans="2:9" s="3" customFormat="1" x14ac:dyDescent="0.2">
      <c r="B134" s="22">
        <v>21.4</v>
      </c>
      <c r="C134" s="151">
        <v>3.45</v>
      </c>
      <c r="D134" s="151"/>
      <c r="G134" s="22">
        <v>21.4</v>
      </c>
      <c r="H134" s="175">
        <f t="shared" si="0"/>
        <v>3.45</v>
      </c>
      <c r="I134" s="175"/>
    </row>
    <row r="135" spans="2:9" s="3" customFormat="1" x14ac:dyDescent="0.2">
      <c r="B135" s="22">
        <v>21.5</v>
      </c>
      <c r="C135" s="151">
        <v>3.5</v>
      </c>
      <c r="D135" s="151"/>
      <c r="G135" s="22">
        <v>21.5</v>
      </c>
      <c r="H135" s="175">
        <f t="shared" si="0"/>
        <v>3.5</v>
      </c>
      <c r="I135" s="175"/>
    </row>
    <row r="136" spans="2:9" s="3" customFormat="1" x14ac:dyDescent="0.2">
      <c r="B136" s="22">
        <v>21.6</v>
      </c>
      <c r="C136" s="151">
        <v>3.55</v>
      </c>
      <c r="D136" s="151"/>
      <c r="G136" s="22">
        <v>21.6</v>
      </c>
      <c r="H136" s="175">
        <f t="shared" ref="H136:H190" si="1">C136</f>
        <v>3.55</v>
      </c>
      <c r="I136" s="175"/>
    </row>
    <row r="137" spans="2:9" s="3" customFormat="1" x14ac:dyDescent="0.2">
      <c r="B137" s="22">
        <v>21.7</v>
      </c>
      <c r="C137" s="151">
        <v>3.6</v>
      </c>
      <c r="D137" s="151"/>
      <c r="G137" s="22">
        <v>21.7</v>
      </c>
      <c r="H137" s="175">
        <f t="shared" si="1"/>
        <v>3.6</v>
      </c>
      <c r="I137" s="175"/>
    </row>
    <row r="138" spans="2:9" s="3" customFormat="1" x14ac:dyDescent="0.2">
      <c r="B138" s="22">
        <v>21.8</v>
      </c>
      <c r="C138" s="151">
        <v>3.65</v>
      </c>
      <c r="D138" s="151"/>
      <c r="G138" s="22">
        <v>21.8</v>
      </c>
      <c r="H138" s="175">
        <f t="shared" si="1"/>
        <v>3.65</v>
      </c>
      <c r="I138" s="175"/>
    </row>
    <row r="139" spans="2:9" s="3" customFormat="1" x14ac:dyDescent="0.2">
      <c r="B139" s="22">
        <v>21.9</v>
      </c>
      <c r="C139" s="151">
        <v>3.7</v>
      </c>
      <c r="D139" s="151"/>
      <c r="G139" s="22">
        <v>21.9</v>
      </c>
      <c r="H139" s="175">
        <f t="shared" si="1"/>
        <v>3.7</v>
      </c>
      <c r="I139" s="175"/>
    </row>
    <row r="140" spans="2:9" s="3" customFormat="1" x14ac:dyDescent="0.2">
      <c r="B140" s="22">
        <v>22</v>
      </c>
      <c r="C140" s="151">
        <v>3.75</v>
      </c>
      <c r="D140" s="151"/>
      <c r="G140" s="22">
        <v>22</v>
      </c>
      <c r="H140" s="175">
        <f t="shared" si="1"/>
        <v>3.75</v>
      </c>
      <c r="I140" s="175"/>
    </row>
    <row r="141" spans="2:9" s="3" customFormat="1" x14ac:dyDescent="0.2">
      <c r="B141" s="22">
        <v>22.1</v>
      </c>
      <c r="C141" s="151">
        <v>3.8</v>
      </c>
      <c r="D141" s="151"/>
      <c r="G141" s="22">
        <v>22.1</v>
      </c>
      <c r="H141" s="175">
        <f t="shared" si="1"/>
        <v>3.8</v>
      </c>
      <c r="I141" s="175"/>
    </row>
    <row r="142" spans="2:9" s="3" customFormat="1" x14ac:dyDescent="0.2">
      <c r="B142" s="22">
        <v>22.2</v>
      </c>
      <c r="C142" s="151">
        <v>3.85</v>
      </c>
      <c r="D142" s="151"/>
      <c r="G142" s="22">
        <v>22.2</v>
      </c>
      <c r="H142" s="175">
        <f t="shared" si="1"/>
        <v>3.85</v>
      </c>
      <c r="I142" s="175"/>
    </row>
    <row r="143" spans="2:9" s="3" customFormat="1" x14ac:dyDescent="0.2">
      <c r="B143" s="22">
        <v>22.3</v>
      </c>
      <c r="C143" s="151">
        <v>3.9</v>
      </c>
      <c r="D143" s="151"/>
      <c r="G143" s="22">
        <v>22.3</v>
      </c>
      <c r="H143" s="175">
        <f t="shared" si="1"/>
        <v>3.9</v>
      </c>
      <c r="I143" s="175"/>
    </row>
    <row r="144" spans="2:9" s="3" customFormat="1" x14ac:dyDescent="0.2">
      <c r="B144" s="22">
        <v>22.4</v>
      </c>
      <c r="C144" s="151">
        <v>3.95</v>
      </c>
      <c r="D144" s="151"/>
      <c r="G144" s="22">
        <v>22.4</v>
      </c>
      <c r="H144" s="175">
        <f t="shared" si="1"/>
        <v>3.95</v>
      </c>
      <c r="I144" s="175"/>
    </row>
    <row r="145" spans="2:9" s="3" customFormat="1" x14ac:dyDescent="0.2">
      <c r="B145" s="22">
        <v>22.5</v>
      </c>
      <c r="C145" s="151">
        <v>4</v>
      </c>
      <c r="D145" s="151"/>
      <c r="G145" s="22">
        <v>22.5</v>
      </c>
      <c r="H145" s="175">
        <f t="shared" si="1"/>
        <v>4</v>
      </c>
      <c r="I145" s="175"/>
    </row>
    <row r="146" spans="2:9" s="3" customFormat="1" x14ac:dyDescent="0.2">
      <c r="B146" s="22">
        <v>22.6</v>
      </c>
      <c r="C146" s="151">
        <v>4.05</v>
      </c>
      <c r="D146" s="151"/>
      <c r="G146" s="22">
        <v>22.6</v>
      </c>
      <c r="H146" s="175">
        <f t="shared" si="1"/>
        <v>4.05</v>
      </c>
      <c r="I146" s="175"/>
    </row>
    <row r="147" spans="2:9" s="3" customFormat="1" x14ac:dyDescent="0.2">
      <c r="B147" s="22">
        <v>22.7</v>
      </c>
      <c r="C147" s="151">
        <v>4.0999999999999996</v>
      </c>
      <c r="D147" s="151"/>
      <c r="G147" s="22">
        <v>22.7</v>
      </c>
      <c r="H147" s="175">
        <f t="shared" si="1"/>
        <v>4.0999999999999996</v>
      </c>
      <c r="I147" s="175"/>
    </row>
    <row r="148" spans="2:9" s="3" customFormat="1" x14ac:dyDescent="0.2">
      <c r="B148" s="22">
        <v>22.8</v>
      </c>
      <c r="C148" s="151">
        <v>4.1500000000000004</v>
      </c>
      <c r="D148" s="151"/>
      <c r="G148" s="22">
        <v>22.8</v>
      </c>
      <c r="H148" s="175">
        <f t="shared" si="1"/>
        <v>4.1500000000000004</v>
      </c>
      <c r="I148" s="175"/>
    </row>
    <row r="149" spans="2:9" s="3" customFormat="1" x14ac:dyDescent="0.2">
      <c r="B149" s="22">
        <v>22.9</v>
      </c>
      <c r="C149" s="151">
        <v>4.2</v>
      </c>
      <c r="D149" s="151"/>
      <c r="G149" s="22">
        <v>22.9</v>
      </c>
      <c r="H149" s="175">
        <f t="shared" si="1"/>
        <v>4.2</v>
      </c>
      <c r="I149" s="175"/>
    </row>
    <row r="150" spans="2:9" s="3" customFormat="1" x14ac:dyDescent="0.2">
      <c r="B150" s="22">
        <v>23</v>
      </c>
      <c r="C150" s="151">
        <v>4.25</v>
      </c>
      <c r="D150" s="151"/>
      <c r="G150" s="22">
        <v>23</v>
      </c>
      <c r="H150" s="175">
        <f t="shared" si="1"/>
        <v>4.25</v>
      </c>
      <c r="I150" s="175"/>
    </row>
    <row r="151" spans="2:9" s="3" customFormat="1" x14ac:dyDescent="0.2">
      <c r="B151" s="22">
        <v>23.1</v>
      </c>
      <c r="C151" s="151">
        <v>4.3</v>
      </c>
      <c r="D151" s="151"/>
      <c r="G151" s="22">
        <v>23.1</v>
      </c>
      <c r="H151" s="175">
        <f t="shared" si="1"/>
        <v>4.3</v>
      </c>
      <c r="I151" s="175"/>
    </row>
    <row r="152" spans="2:9" s="3" customFormat="1" x14ac:dyDescent="0.2">
      <c r="B152" s="22">
        <v>23.2</v>
      </c>
      <c r="C152" s="151">
        <v>4.3499999999999996</v>
      </c>
      <c r="D152" s="151"/>
      <c r="G152" s="22">
        <v>23.2</v>
      </c>
      <c r="H152" s="175">
        <f t="shared" si="1"/>
        <v>4.3499999999999996</v>
      </c>
      <c r="I152" s="175"/>
    </row>
    <row r="153" spans="2:9" s="3" customFormat="1" x14ac:dyDescent="0.2">
      <c r="B153" s="22">
        <v>23.3</v>
      </c>
      <c r="C153" s="151">
        <v>4.4000000000000004</v>
      </c>
      <c r="D153" s="151"/>
      <c r="G153" s="22">
        <v>23.3</v>
      </c>
      <c r="H153" s="175">
        <f t="shared" si="1"/>
        <v>4.4000000000000004</v>
      </c>
      <c r="I153" s="175"/>
    </row>
    <row r="154" spans="2:9" s="3" customFormat="1" x14ac:dyDescent="0.2">
      <c r="B154" s="22">
        <v>23.4</v>
      </c>
      <c r="C154" s="151">
        <v>4.45</v>
      </c>
      <c r="D154" s="151"/>
      <c r="G154" s="22">
        <v>23.4</v>
      </c>
      <c r="H154" s="175">
        <f t="shared" si="1"/>
        <v>4.45</v>
      </c>
      <c r="I154" s="175"/>
    </row>
    <row r="155" spans="2:9" s="3" customFormat="1" x14ac:dyDescent="0.2">
      <c r="B155" s="22">
        <v>23.5</v>
      </c>
      <c r="C155" s="151">
        <v>4.5</v>
      </c>
      <c r="D155" s="151"/>
      <c r="G155" s="22">
        <v>23.5</v>
      </c>
      <c r="H155" s="175">
        <f t="shared" si="1"/>
        <v>4.5</v>
      </c>
      <c r="I155" s="175"/>
    </row>
    <row r="156" spans="2:9" s="3" customFormat="1" x14ac:dyDescent="0.2">
      <c r="B156" s="22">
        <v>23.6</v>
      </c>
      <c r="C156" s="151">
        <v>4.55</v>
      </c>
      <c r="D156" s="151"/>
      <c r="G156" s="22">
        <v>23.6</v>
      </c>
      <c r="H156" s="175">
        <f t="shared" si="1"/>
        <v>4.55</v>
      </c>
      <c r="I156" s="175"/>
    </row>
    <row r="157" spans="2:9" s="3" customFormat="1" x14ac:dyDescent="0.2">
      <c r="B157" s="22">
        <v>23.7</v>
      </c>
      <c r="C157" s="151">
        <v>4.5999999999999996</v>
      </c>
      <c r="D157" s="151"/>
      <c r="G157" s="22">
        <v>23.7</v>
      </c>
      <c r="H157" s="175">
        <f t="shared" si="1"/>
        <v>4.5999999999999996</v>
      </c>
      <c r="I157" s="175"/>
    </row>
    <row r="158" spans="2:9" s="3" customFormat="1" x14ac:dyDescent="0.2">
      <c r="B158" s="22">
        <v>23.8</v>
      </c>
      <c r="C158" s="151">
        <v>4.6500000000000004</v>
      </c>
      <c r="D158" s="151"/>
      <c r="G158" s="22">
        <v>23.8</v>
      </c>
      <c r="H158" s="175">
        <f t="shared" si="1"/>
        <v>4.6500000000000004</v>
      </c>
      <c r="I158" s="175"/>
    </row>
    <row r="159" spans="2:9" s="3" customFormat="1" x14ac:dyDescent="0.2">
      <c r="B159" s="22">
        <v>23.9</v>
      </c>
      <c r="C159" s="151">
        <v>4.7</v>
      </c>
      <c r="D159" s="151"/>
      <c r="G159" s="22">
        <v>23.9</v>
      </c>
      <c r="H159" s="175">
        <f t="shared" si="1"/>
        <v>4.7</v>
      </c>
      <c r="I159" s="175"/>
    </row>
    <row r="160" spans="2:9" s="3" customFormat="1" x14ac:dyDescent="0.2">
      <c r="B160" s="22">
        <v>24</v>
      </c>
      <c r="C160" s="151">
        <v>4.75</v>
      </c>
      <c r="D160" s="151"/>
      <c r="G160" s="22">
        <v>24</v>
      </c>
      <c r="H160" s="175">
        <f t="shared" si="1"/>
        <v>4.75</v>
      </c>
      <c r="I160" s="175"/>
    </row>
    <row r="161" spans="2:9" s="3" customFormat="1" x14ac:dyDescent="0.2">
      <c r="B161" s="22">
        <v>24.1</v>
      </c>
      <c r="C161" s="151">
        <v>4.8</v>
      </c>
      <c r="D161" s="151"/>
      <c r="G161" s="22">
        <v>24.1</v>
      </c>
      <c r="H161" s="175">
        <f t="shared" si="1"/>
        <v>4.8</v>
      </c>
      <c r="I161" s="175"/>
    </row>
    <row r="162" spans="2:9" s="3" customFormat="1" x14ac:dyDescent="0.2">
      <c r="B162" s="22">
        <v>24.2</v>
      </c>
      <c r="C162" s="151">
        <v>4.8499999999999996</v>
      </c>
      <c r="D162" s="151"/>
      <c r="G162" s="22">
        <v>24.2</v>
      </c>
      <c r="H162" s="175">
        <f t="shared" si="1"/>
        <v>4.8499999999999996</v>
      </c>
      <c r="I162" s="175"/>
    </row>
    <row r="163" spans="2:9" s="3" customFormat="1" x14ac:dyDescent="0.2">
      <c r="B163" s="22">
        <v>24.3</v>
      </c>
      <c r="C163" s="151">
        <v>4.9000000000000004</v>
      </c>
      <c r="D163" s="151"/>
      <c r="G163" s="22">
        <v>24.3</v>
      </c>
      <c r="H163" s="175">
        <f t="shared" si="1"/>
        <v>4.9000000000000004</v>
      </c>
      <c r="I163" s="175"/>
    </row>
    <row r="164" spans="2:9" s="3" customFormat="1" x14ac:dyDescent="0.2">
      <c r="B164" s="22">
        <v>24.4</v>
      </c>
      <c r="C164" s="151">
        <v>4.95</v>
      </c>
      <c r="D164" s="151"/>
      <c r="G164" s="22">
        <v>24.4</v>
      </c>
      <c r="H164" s="175">
        <f t="shared" si="1"/>
        <v>4.95</v>
      </c>
      <c r="I164" s="175"/>
    </row>
    <row r="165" spans="2:9" s="3" customFormat="1" x14ac:dyDescent="0.2">
      <c r="B165" s="22">
        <v>24.5</v>
      </c>
      <c r="C165" s="151">
        <v>5</v>
      </c>
      <c r="D165" s="151"/>
      <c r="G165" s="22">
        <v>24.5</v>
      </c>
      <c r="H165" s="175">
        <f t="shared" si="1"/>
        <v>5</v>
      </c>
      <c r="I165" s="175"/>
    </row>
    <row r="166" spans="2:9" s="3" customFormat="1" x14ac:dyDescent="0.2">
      <c r="B166" s="22">
        <v>24.6</v>
      </c>
      <c r="C166" s="151">
        <v>5.05</v>
      </c>
      <c r="D166" s="151"/>
      <c r="G166" s="22">
        <v>24.6</v>
      </c>
      <c r="H166" s="175">
        <f t="shared" si="1"/>
        <v>5.05</v>
      </c>
      <c r="I166" s="175"/>
    </row>
    <row r="167" spans="2:9" s="3" customFormat="1" x14ac:dyDescent="0.2">
      <c r="B167" s="22">
        <v>24.7</v>
      </c>
      <c r="C167" s="151">
        <v>5.0999999999999996</v>
      </c>
      <c r="D167" s="151"/>
      <c r="G167" s="22">
        <v>24.7</v>
      </c>
      <c r="H167" s="175">
        <f t="shared" si="1"/>
        <v>5.0999999999999996</v>
      </c>
      <c r="I167" s="175"/>
    </row>
    <row r="168" spans="2:9" s="3" customFormat="1" x14ac:dyDescent="0.2">
      <c r="B168" s="22">
        <v>24.8</v>
      </c>
      <c r="C168" s="151">
        <v>5.15</v>
      </c>
      <c r="D168" s="151"/>
      <c r="G168" s="22">
        <v>24.8</v>
      </c>
      <c r="H168" s="175">
        <f t="shared" si="1"/>
        <v>5.15</v>
      </c>
      <c r="I168" s="175"/>
    </row>
    <row r="169" spans="2:9" s="3" customFormat="1" x14ac:dyDescent="0.2">
      <c r="B169" s="22">
        <v>24.9</v>
      </c>
      <c r="C169" s="151">
        <v>5.2</v>
      </c>
      <c r="D169" s="151"/>
      <c r="G169" s="22">
        <v>24.9</v>
      </c>
      <c r="H169" s="175">
        <f t="shared" si="1"/>
        <v>5.2</v>
      </c>
      <c r="I169" s="175"/>
    </row>
    <row r="170" spans="2:9" s="3" customFormat="1" x14ac:dyDescent="0.2">
      <c r="B170" s="22">
        <v>25</v>
      </c>
      <c r="C170" s="151">
        <v>5.25</v>
      </c>
      <c r="D170" s="151"/>
      <c r="G170" s="22">
        <v>25</v>
      </c>
      <c r="H170" s="175">
        <f t="shared" si="1"/>
        <v>5.25</v>
      </c>
      <c r="I170" s="175"/>
    </row>
    <row r="171" spans="2:9" s="3" customFormat="1" x14ac:dyDescent="0.2">
      <c r="B171" s="22">
        <v>25.1</v>
      </c>
      <c r="C171" s="151">
        <v>5.3</v>
      </c>
      <c r="D171" s="151"/>
      <c r="G171" s="22">
        <v>25.1</v>
      </c>
      <c r="H171" s="175">
        <f t="shared" si="1"/>
        <v>5.3</v>
      </c>
      <c r="I171" s="175"/>
    </row>
    <row r="172" spans="2:9" s="3" customFormat="1" x14ac:dyDescent="0.2">
      <c r="B172" s="22">
        <v>25.2</v>
      </c>
      <c r="C172" s="151">
        <v>5.35</v>
      </c>
      <c r="D172" s="151"/>
      <c r="G172" s="22">
        <v>25.2</v>
      </c>
      <c r="H172" s="175">
        <f t="shared" si="1"/>
        <v>5.35</v>
      </c>
      <c r="I172" s="175"/>
    </row>
    <row r="173" spans="2:9" s="3" customFormat="1" x14ac:dyDescent="0.2">
      <c r="B173" s="22">
        <v>25.3</v>
      </c>
      <c r="C173" s="151">
        <v>5.4</v>
      </c>
      <c r="D173" s="151"/>
      <c r="G173" s="22">
        <v>25.3</v>
      </c>
      <c r="H173" s="175">
        <f t="shared" si="1"/>
        <v>5.4</v>
      </c>
      <c r="I173" s="175"/>
    </row>
    <row r="174" spans="2:9" s="3" customFormat="1" x14ac:dyDescent="0.2">
      <c r="B174" s="22">
        <v>25.4</v>
      </c>
      <c r="C174" s="151">
        <v>5.45</v>
      </c>
      <c r="D174" s="151"/>
      <c r="G174" s="22">
        <v>25.4</v>
      </c>
      <c r="H174" s="175">
        <f t="shared" si="1"/>
        <v>5.45</v>
      </c>
      <c r="I174" s="175"/>
    </row>
    <row r="175" spans="2:9" s="3" customFormat="1" x14ac:dyDescent="0.2">
      <c r="B175" s="22">
        <v>25.5</v>
      </c>
      <c r="C175" s="151">
        <v>5.5</v>
      </c>
      <c r="D175" s="151"/>
      <c r="G175" s="22">
        <v>25.5</v>
      </c>
      <c r="H175" s="175">
        <f t="shared" si="1"/>
        <v>5.5</v>
      </c>
      <c r="I175" s="175"/>
    </row>
    <row r="176" spans="2:9" s="3" customFormat="1" x14ac:dyDescent="0.2">
      <c r="B176" s="22">
        <v>25.6</v>
      </c>
      <c r="C176" s="151">
        <v>5.55</v>
      </c>
      <c r="D176" s="151"/>
      <c r="G176" s="22">
        <v>25.6</v>
      </c>
      <c r="H176" s="175">
        <f t="shared" si="1"/>
        <v>5.55</v>
      </c>
      <c r="I176" s="175"/>
    </row>
    <row r="177" spans="2:9" s="3" customFormat="1" x14ac:dyDescent="0.2">
      <c r="B177" s="22">
        <v>25.7</v>
      </c>
      <c r="C177" s="151">
        <v>5.6</v>
      </c>
      <c r="D177" s="151"/>
      <c r="G177" s="22">
        <v>25.7</v>
      </c>
      <c r="H177" s="175">
        <f t="shared" si="1"/>
        <v>5.6</v>
      </c>
      <c r="I177" s="175"/>
    </row>
    <row r="178" spans="2:9" s="3" customFormat="1" x14ac:dyDescent="0.2">
      <c r="B178" s="22">
        <v>25.8</v>
      </c>
      <c r="C178" s="151">
        <v>5.65</v>
      </c>
      <c r="D178" s="151"/>
      <c r="G178" s="22">
        <v>25.8</v>
      </c>
      <c r="H178" s="175">
        <f t="shared" si="1"/>
        <v>5.65</v>
      </c>
      <c r="I178" s="175"/>
    </row>
    <row r="179" spans="2:9" s="3" customFormat="1" x14ac:dyDescent="0.2">
      <c r="B179" s="22">
        <v>25.9</v>
      </c>
      <c r="C179" s="151">
        <v>5.7</v>
      </c>
      <c r="D179" s="151"/>
      <c r="G179" s="22">
        <v>25.9</v>
      </c>
      <c r="H179" s="175">
        <f t="shared" si="1"/>
        <v>5.7</v>
      </c>
      <c r="I179" s="175"/>
    </row>
    <row r="180" spans="2:9" s="3" customFormat="1" x14ac:dyDescent="0.2">
      <c r="B180" s="22">
        <v>26</v>
      </c>
      <c r="C180" s="151">
        <v>5.75</v>
      </c>
      <c r="D180" s="151"/>
      <c r="G180" s="22">
        <v>26</v>
      </c>
      <c r="H180" s="175">
        <f t="shared" si="1"/>
        <v>5.75</v>
      </c>
      <c r="I180" s="175"/>
    </row>
    <row r="181" spans="2:9" s="3" customFormat="1" x14ac:dyDescent="0.2">
      <c r="B181" s="22">
        <v>26.1</v>
      </c>
      <c r="C181" s="151">
        <v>5.8</v>
      </c>
      <c r="D181" s="151"/>
      <c r="G181" s="22">
        <v>26.1</v>
      </c>
      <c r="H181" s="175">
        <f t="shared" si="1"/>
        <v>5.8</v>
      </c>
      <c r="I181" s="175"/>
    </row>
    <row r="182" spans="2:9" s="3" customFormat="1" x14ac:dyDescent="0.2">
      <c r="B182" s="22">
        <v>26.2</v>
      </c>
      <c r="C182" s="151">
        <v>5.85</v>
      </c>
      <c r="D182" s="151"/>
      <c r="G182" s="22">
        <v>26.2</v>
      </c>
      <c r="H182" s="175">
        <f t="shared" si="1"/>
        <v>5.85</v>
      </c>
      <c r="I182" s="175"/>
    </row>
    <row r="183" spans="2:9" s="3" customFormat="1" x14ac:dyDescent="0.2">
      <c r="B183" s="22">
        <v>26.3</v>
      </c>
      <c r="C183" s="151">
        <v>5.9</v>
      </c>
      <c r="D183" s="151"/>
      <c r="G183" s="22">
        <v>26.3</v>
      </c>
      <c r="H183" s="175">
        <f t="shared" si="1"/>
        <v>5.9</v>
      </c>
      <c r="I183" s="175"/>
    </row>
    <row r="184" spans="2:9" s="3" customFormat="1" x14ac:dyDescent="0.2">
      <c r="B184" s="22">
        <v>26.4</v>
      </c>
      <c r="C184" s="151">
        <v>5.95</v>
      </c>
      <c r="D184" s="151"/>
      <c r="G184" s="22">
        <v>26.4</v>
      </c>
      <c r="H184" s="175">
        <f t="shared" si="1"/>
        <v>5.95</v>
      </c>
      <c r="I184" s="175"/>
    </row>
    <row r="185" spans="2:9" s="3" customFormat="1" x14ac:dyDescent="0.2">
      <c r="B185" s="22">
        <v>26.5</v>
      </c>
      <c r="C185" s="151">
        <v>6</v>
      </c>
      <c r="D185" s="151"/>
      <c r="G185" s="22">
        <v>26.5</v>
      </c>
      <c r="H185" s="175">
        <f t="shared" si="1"/>
        <v>6</v>
      </c>
      <c r="I185" s="175"/>
    </row>
    <row r="186" spans="2:9" s="3" customFormat="1" x14ac:dyDescent="0.2">
      <c r="B186" s="22">
        <v>26.6</v>
      </c>
      <c r="C186" s="151">
        <v>6.05</v>
      </c>
      <c r="D186" s="151"/>
      <c r="G186" s="22">
        <v>26.6</v>
      </c>
      <c r="H186" s="175">
        <f t="shared" si="1"/>
        <v>6.05</v>
      </c>
      <c r="I186" s="175"/>
    </row>
    <row r="187" spans="2:9" s="3" customFormat="1" x14ac:dyDescent="0.2">
      <c r="B187" s="22">
        <v>26.7</v>
      </c>
      <c r="C187" s="151">
        <v>6.1</v>
      </c>
      <c r="D187" s="151"/>
      <c r="G187" s="22">
        <v>26.7</v>
      </c>
      <c r="H187" s="175">
        <f t="shared" si="1"/>
        <v>6.1</v>
      </c>
      <c r="I187" s="175"/>
    </row>
    <row r="188" spans="2:9" s="3" customFormat="1" x14ac:dyDescent="0.2">
      <c r="B188" s="22">
        <v>26.8</v>
      </c>
      <c r="C188" s="151">
        <v>6.15</v>
      </c>
      <c r="D188" s="151"/>
      <c r="G188" s="22">
        <v>26.8</v>
      </c>
      <c r="H188" s="175">
        <f t="shared" si="1"/>
        <v>6.15</v>
      </c>
      <c r="I188" s="175"/>
    </row>
    <row r="189" spans="2:9" s="3" customFormat="1" x14ac:dyDescent="0.2">
      <c r="B189" s="22">
        <v>26.9</v>
      </c>
      <c r="C189" s="151">
        <v>6.2</v>
      </c>
      <c r="D189" s="151"/>
      <c r="G189" s="22">
        <v>26.9</v>
      </c>
      <c r="H189" s="175">
        <f t="shared" si="1"/>
        <v>6.2</v>
      </c>
      <c r="I189" s="175"/>
    </row>
    <row r="190" spans="2:9" s="3" customFormat="1" x14ac:dyDescent="0.2">
      <c r="B190" s="22">
        <v>27</v>
      </c>
      <c r="C190" s="151">
        <v>6.25</v>
      </c>
      <c r="D190" s="151"/>
      <c r="G190" s="22">
        <v>27</v>
      </c>
      <c r="H190" s="175">
        <f t="shared" si="1"/>
        <v>6.25</v>
      </c>
      <c r="I190" s="175"/>
    </row>
    <row r="191" spans="2:9" s="3" customFormat="1" x14ac:dyDescent="0.2"/>
    <row r="192" spans="2:9" s="3" customFormat="1" x14ac:dyDescent="0.2"/>
    <row r="193" spans="2:11" s="3" customFormat="1" ht="14.25" x14ac:dyDescent="0.2">
      <c r="B193" s="13" t="s">
        <v>1</v>
      </c>
      <c r="C193" s="49"/>
      <c r="D193" s="26"/>
      <c r="E193" s="26"/>
      <c r="F193" s="26"/>
      <c r="G193" s="13"/>
      <c r="H193" s="49"/>
      <c r="I193" s="26"/>
      <c r="J193" s="26"/>
      <c r="K193" s="26"/>
    </row>
    <row r="194" spans="2:11" s="3" customFormat="1" ht="14.25" x14ac:dyDescent="0.2">
      <c r="B194" s="17" t="s">
        <v>2</v>
      </c>
      <c r="C194" s="49"/>
      <c r="D194" s="26"/>
      <c r="E194" s="26"/>
      <c r="F194" s="26"/>
      <c r="G194" s="17"/>
      <c r="H194" s="49"/>
      <c r="I194" s="26"/>
      <c r="J194" s="26"/>
      <c r="K194" s="26"/>
    </row>
    <row r="195" spans="2:11" s="3" customFormat="1" x14ac:dyDescent="0.2">
      <c r="B195" s="17"/>
      <c r="C195" s="50"/>
      <c r="D195" s="26"/>
      <c r="E195" s="26"/>
      <c r="F195" s="26"/>
      <c r="G195" s="17"/>
      <c r="H195" s="50"/>
      <c r="I195" s="26"/>
      <c r="J195" s="26"/>
      <c r="K195" s="26"/>
    </row>
    <row r="196" spans="2:11" s="3" customFormat="1" x14ac:dyDescent="0.2"/>
    <row r="197" spans="2:11" s="3" customFormat="1" x14ac:dyDescent="0.2"/>
    <row r="198" spans="2:11" s="3" customFormat="1" x14ac:dyDescent="0.2"/>
    <row r="199" spans="2:11" s="3" customFormat="1" x14ac:dyDescent="0.2"/>
    <row r="200" spans="2:11" s="3" customFormat="1" x14ac:dyDescent="0.2"/>
    <row r="201" spans="2:11" s="3" customFormat="1" x14ac:dyDescent="0.2"/>
    <row r="202" spans="2:11" s="3" customFormat="1" x14ac:dyDescent="0.2"/>
    <row r="203" spans="2:11" s="3" customFormat="1" x14ac:dyDescent="0.2"/>
    <row r="204" spans="2:11" s="3" customFormat="1" x14ac:dyDescent="0.2"/>
    <row r="205" spans="2:11" s="3" customFormat="1" x14ac:dyDescent="0.2"/>
    <row r="206" spans="2:11" s="3" customFormat="1" x14ac:dyDescent="0.2"/>
    <row r="207" spans="2:11" s="3" customFormat="1" x14ac:dyDescent="0.2"/>
    <row r="208" spans="2:11" s="3" customFormat="1" x14ac:dyDescent="0.2"/>
    <row r="209" s="3" customFormat="1" x14ac:dyDescent="0.2"/>
    <row r="210" s="3" customFormat="1" x14ac:dyDescent="0.2"/>
    <row r="211" s="3" customFormat="1" x14ac:dyDescent="0.2"/>
    <row r="212" s="3" customFormat="1" x14ac:dyDescent="0.2"/>
    <row r="213" s="3" customFormat="1" x14ac:dyDescent="0.2"/>
    <row r="214" s="3" customFormat="1" x14ac:dyDescent="0.2"/>
    <row r="215" s="3" customFormat="1" x14ac:dyDescent="0.2"/>
    <row r="216" s="3" customFormat="1" x14ac:dyDescent="0.2"/>
    <row r="217" s="3" customFormat="1" x14ac:dyDescent="0.2"/>
    <row r="218" s="3" customFormat="1" x14ac:dyDescent="0.2"/>
    <row r="219" s="3" customFormat="1" x14ac:dyDescent="0.2"/>
    <row r="220" s="3" customFormat="1" x14ac:dyDescent="0.2"/>
    <row r="221" s="3" customFormat="1" x14ac:dyDescent="0.2"/>
    <row r="222" s="3" customFormat="1" x14ac:dyDescent="0.2"/>
    <row r="223" s="3" customFormat="1" x14ac:dyDescent="0.2"/>
    <row r="224" s="3" customFormat="1" x14ac:dyDescent="0.2"/>
    <row r="225" s="3" customFormat="1" x14ac:dyDescent="0.2"/>
    <row r="226" s="3" customFormat="1" x14ac:dyDescent="0.2"/>
    <row r="227" s="3" customFormat="1" x14ac:dyDescent="0.2"/>
    <row r="228" s="3" customFormat="1" x14ac:dyDescent="0.2"/>
    <row r="229" s="3" customFormat="1" x14ac:dyDescent="0.2"/>
    <row r="230" s="3" customFormat="1" x14ac:dyDescent="0.2"/>
    <row r="231" s="3" customFormat="1" x14ac:dyDescent="0.2"/>
    <row r="232" s="3" customFormat="1" x14ac:dyDescent="0.2"/>
    <row r="233" s="3" customFormat="1" x14ac:dyDescent="0.2"/>
    <row r="234" s="3" customFormat="1" x14ac:dyDescent="0.2"/>
    <row r="235" s="3" customFormat="1" x14ac:dyDescent="0.2"/>
    <row r="236" s="3" customFormat="1" x14ac:dyDescent="0.2"/>
    <row r="237" s="3" customFormat="1" x14ac:dyDescent="0.2"/>
    <row r="238" s="3" customFormat="1" x14ac:dyDescent="0.2"/>
    <row r="239" s="3" customFormat="1" x14ac:dyDescent="0.2"/>
    <row r="240" s="3" customFormat="1" x14ac:dyDescent="0.2"/>
    <row r="241" s="3" customFormat="1" x14ac:dyDescent="0.2"/>
    <row r="242" s="3" customFormat="1" x14ac:dyDescent="0.2"/>
    <row r="243" s="3" customFormat="1" x14ac:dyDescent="0.2"/>
    <row r="244" s="3" customFormat="1" x14ac:dyDescent="0.2"/>
    <row r="245" s="3" customFormat="1" x14ac:dyDescent="0.2"/>
    <row r="246" s="3" customFormat="1" x14ac:dyDescent="0.2"/>
    <row r="247" s="3" customFormat="1" x14ac:dyDescent="0.2"/>
    <row r="248" s="3" customFormat="1" x14ac:dyDescent="0.2"/>
    <row r="249" s="3" customFormat="1" x14ac:dyDescent="0.2"/>
    <row r="250" s="3" customFormat="1" x14ac:dyDescent="0.2"/>
    <row r="251" s="3" customFormat="1" x14ac:dyDescent="0.2"/>
    <row r="252" s="3" customFormat="1" x14ac:dyDescent="0.2"/>
    <row r="253" s="3" customFormat="1" x14ac:dyDescent="0.2"/>
    <row r="254" s="3" customFormat="1" x14ac:dyDescent="0.2"/>
    <row r="255" s="3" customFormat="1" x14ac:dyDescent="0.2"/>
    <row r="256" s="3" customFormat="1" x14ac:dyDescent="0.2"/>
    <row r="257" s="3" customFormat="1" x14ac:dyDescent="0.2"/>
    <row r="258" s="3" customFormat="1" x14ac:dyDescent="0.2"/>
    <row r="259" s="3" customFormat="1" x14ac:dyDescent="0.2"/>
    <row r="260" s="3" customFormat="1" x14ac:dyDescent="0.2"/>
    <row r="261" s="3" customFormat="1" x14ac:dyDescent="0.2"/>
    <row r="262" s="3" customFormat="1" x14ac:dyDescent="0.2"/>
    <row r="263" s="3" customFormat="1" x14ac:dyDescent="0.2"/>
    <row r="264" s="3" customFormat="1" x14ac:dyDescent="0.2"/>
    <row r="265" s="3" customFormat="1" x14ac:dyDescent="0.2"/>
    <row r="266" s="3" customFormat="1" x14ac:dyDescent="0.2"/>
    <row r="267" s="3" customFormat="1" x14ac:dyDescent="0.2"/>
    <row r="268" s="3" customFormat="1" x14ac:dyDescent="0.2"/>
    <row r="269" s="3" customFormat="1" x14ac:dyDescent="0.2"/>
    <row r="270" s="3" customFormat="1" x14ac:dyDescent="0.2"/>
    <row r="271" s="3" customFormat="1" x14ac:dyDescent="0.2"/>
    <row r="272" s="3" customFormat="1" x14ac:dyDescent="0.2"/>
    <row r="273" s="3" customFormat="1" x14ac:dyDescent="0.2"/>
    <row r="274" s="3" customFormat="1" x14ac:dyDescent="0.2"/>
    <row r="275" s="3" customFormat="1" x14ac:dyDescent="0.2"/>
    <row r="276" s="3" customFormat="1" x14ac:dyDescent="0.2"/>
    <row r="277" s="3" customFormat="1" x14ac:dyDescent="0.2"/>
    <row r="278" s="3" customFormat="1" x14ac:dyDescent="0.2"/>
    <row r="279" s="3" customFormat="1" x14ac:dyDescent="0.2"/>
    <row r="280" s="3" customFormat="1" x14ac:dyDescent="0.2"/>
    <row r="281" s="3" customFormat="1" x14ac:dyDescent="0.2"/>
    <row r="282" s="3" customFormat="1" x14ac:dyDescent="0.2"/>
    <row r="283" s="3" customFormat="1" x14ac:dyDescent="0.2"/>
    <row r="284" s="3" customFormat="1" x14ac:dyDescent="0.2"/>
    <row r="285" s="3" customFormat="1" x14ac:dyDescent="0.2"/>
    <row r="286" s="3" customFormat="1" x14ac:dyDescent="0.2"/>
    <row r="287" s="3" customFormat="1" x14ac:dyDescent="0.2"/>
    <row r="288" s="3" customFormat="1" x14ac:dyDescent="0.2"/>
    <row r="289" s="3" customFormat="1" x14ac:dyDescent="0.2"/>
    <row r="290" s="3" customFormat="1" x14ac:dyDescent="0.2"/>
    <row r="291" s="3" customFormat="1" x14ac:dyDescent="0.2"/>
    <row r="292" s="3" customFormat="1" x14ac:dyDescent="0.2"/>
    <row r="293" s="3" customFormat="1" x14ac:dyDescent="0.2"/>
    <row r="294" s="3" customFormat="1" x14ac:dyDescent="0.2"/>
    <row r="295" s="3" customFormat="1" x14ac:dyDescent="0.2"/>
    <row r="296" s="3" customFormat="1" x14ac:dyDescent="0.2"/>
    <row r="297" s="3" customFormat="1" x14ac:dyDescent="0.2"/>
    <row r="298" s="3" customFormat="1" x14ac:dyDescent="0.2"/>
    <row r="299" s="3" customFormat="1" x14ac:dyDescent="0.2"/>
    <row r="300" s="3" customFormat="1" x14ac:dyDescent="0.2"/>
    <row r="301" s="3" customFormat="1" x14ac:dyDescent="0.2"/>
    <row r="302" s="3" customFormat="1" x14ac:dyDescent="0.2"/>
    <row r="303" s="3" customFormat="1" x14ac:dyDescent="0.2"/>
    <row r="304" s="3" customFormat="1" x14ac:dyDescent="0.2"/>
    <row r="305" s="3" customFormat="1" x14ac:dyDescent="0.2"/>
    <row r="306" s="3" customFormat="1" x14ac:dyDescent="0.2"/>
    <row r="307" s="3" customFormat="1" x14ac:dyDescent="0.2"/>
    <row r="308" s="3" customFormat="1" x14ac:dyDescent="0.2"/>
    <row r="309" s="3" customFormat="1" x14ac:dyDescent="0.2"/>
    <row r="310" s="3" customFormat="1" x14ac:dyDescent="0.2"/>
    <row r="311" s="3" customFormat="1" x14ac:dyDescent="0.2"/>
    <row r="312" s="3" customFormat="1" x14ac:dyDescent="0.2"/>
    <row r="313" s="3" customFormat="1" x14ac:dyDescent="0.2"/>
    <row r="314" s="3" customFormat="1" x14ac:dyDescent="0.2"/>
    <row r="315" s="3" customFormat="1" x14ac:dyDescent="0.2"/>
    <row r="316" s="3" customFormat="1" x14ac:dyDescent="0.2"/>
    <row r="317" s="3" customFormat="1" x14ac:dyDescent="0.2"/>
    <row r="318" s="3" customFormat="1" x14ac:dyDescent="0.2"/>
    <row r="319" s="3" customFormat="1" x14ac:dyDescent="0.2"/>
    <row r="320" s="3" customFormat="1" x14ac:dyDescent="0.2"/>
    <row r="321" s="3" customFormat="1" x14ac:dyDescent="0.2"/>
    <row r="322" s="3" customFormat="1" x14ac:dyDescent="0.2"/>
    <row r="323" s="3" customFormat="1" x14ac:dyDescent="0.2"/>
    <row r="324" s="3" customFormat="1" x14ac:dyDescent="0.2"/>
  </sheetData>
  <sheetProtection password="CF35" sheet="1" objects="1" scenarios="1" insertHyperlinks="0" selectLockedCells="1"/>
  <mergeCells count="288">
    <mergeCell ref="B23:D23"/>
    <mergeCell ref="G23:I23"/>
    <mergeCell ref="C188:D188"/>
    <mergeCell ref="H188:I188"/>
    <mergeCell ref="C189:D189"/>
    <mergeCell ref="H189:I189"/>
    <mergeCell ref="C190:D190"/>
    <mergeCell ref="H190:I190"/>
    <mergeCell ref="C185:D185"/>
    <mergeCell ref="H185:I185"/>
    <mergeCell ref="C186:D186"/>
    <mergeCell ref="H186:I186"/>
    <mergeCell ref="C187:D187"/>
    <mergeCell ref="H187:I187"/>
    <mergeCell ref="C182:D182"/>
    <mergeCell ref="H182:I182"/>
    <mergeCell ref="C183:D183"/>
    <mergeCell ref="H183:I183"/>
    <mergeCell ref="C184:D184"/>
    <mergeCell ref="H184:I184"/>
    <mergeCell ref="C179:D179"/>
    <mergeCell ref="H179:I179"/>
    <mergeCell ref="C180:D180"/>
    <mergeCell ref="H180:I180"/>
    <mergeCell ref="C181:D181"/>
    <mergeCell ref="H181:I181"/>
    <mergeCell ref="C176:D176"/>
    <mergeCell ref="H176:I176"/>
    <mergeCell ref="C177:D177"/>
    <mergeCell ref="H177:I177"/>
    <mergeCell ref="C178:D178"/>
    <mergeCell ref="H178:I178"/>
    <mergeCell ref="C173:D173"/>
    <mergeCell ref="H173:I173"/>
    <mergeCell ref="C174:D174"/>
    <mergeCell ref="H174:I174"/>
    <mergeCell ref="C175:D175"/>
    <mergeCell ref="H175:I175"/>
    <mergeCell ref="C170:D170"/>
    <mergeCell ref="H170:I170"/>
    <mergeCell ref="C171:D171"/>
    <mergeCell ref="H171:I171"/>
    <mergeCell ref="C172:D172"/>
    <mergeCell ref="H172:I172"/>
    <mergeCell ref="C167:D167"/>
    <mergeCell ref="H167:I167"/>
    <mergeCell ref="C168:D168"/>
    <mergeCell ref="H168:I168"/>
    <mergeCell ref="C169:D169"/>
    <mergeCell ref="H169:I169"/>
    <mergeCell ref="C164:D164"/>
    <mergeCell ref="H164:I164"/>
    <mergeCell ref="C165:D165"/>
    <mergeCell ref="H165:I165"/>
    <mergeCell ref="C166:D166"/>
    <mergeCell ref="H166:I166"/>
    <mergeCell ref="C161:D161"/>
    <mergeCell ref="H161:I161"/>
    <mergeCell ref="C162:D162"/>
    <mergeCell ref="H162:I162"/>
    <mergeCell ref="C163:D163"/>
    <mergeCell ref="H163:I163"/>
    <mergeCell ref="C158:D158"/>
    <mergeCell ref="H158:I158"/>
    <mergeCell ref="C159:D159"/>
    <mergeCell ref="H159:I159"/>
    <mergeCell ref="C160:D160"/>
    <mergeCell ref="H160:I160"/>
    <mergeCell ref="C155:D155"/>
    <mergeCell ref="H155:I155"/>
    <mergeCell ref="C156:D156"/>
    <mergeCell ref="H156:I156"/>
    <mergeCell ref="C157:D157"/>
    <mergeCell ref="H157:I157"/>
    <mergeCell ref="C152:D152"/>
    <mergeCell ref="H152:I152"/>
    <mergeCell ref="C153:D153"/>
    <mergeCell ref="H153:I153"/>
    <mergeCell ref="C154:D154"/>
    <mergeCell ref="H154:I154"/>
    <mergeCell ref="C149:D149"/>
    <mergeCell ref="H149:I149"/>
    <mergeCell ref="C150:D150"/>
    <mergeCell ref="H150:I150"/>
    <mergeCell ref="C151:D151"/>
    <mergeCell ref="H151:I151"/>
    <mergeCell ref="C146:D146"/>
    <mergeCell ref="H146:I146"/>
    <mergeCell ref="C147:D147"/>
    <mergeCell ref="H147:I147"/>
    <mergeCell ref="C148:D148"/>
    <mergeCell ref="H148:I148"/>
    <mergeCell ref="C143:D143"/>
    <mergeCell ref="H143:I143"/>
    <mergeCell ref="C144:D144"/>
    <mergeCell ref="H144:I144"/>
    <mergeCell ref="C145:D145"/>
    <mergeCell ref="H145:I145"/>
    <mergeCell ref="C140:D140"/>
    <mergeCell ref="H140:I140"/>
    <mergeCell ref="C141:D141"/>
    <mergeCell ref="H141:I141"/>
    <mergeCell ref="C142:D142"/>
    <mergeCell ref="H142:I142"/>
    <mergeCell ref="C137:D137"/>
    <mergeCell ref="H137:I137"/>
    <mergeCell ref="C138:D138"/>
    <mergeCell ref="H138:I138"/>
    <mergeCell ref="C139:D139"/>
    <mergeCell ref="H139:I139"/>
    <mergeCell ref="C134:D134"/>
    <mergeCell ref="H134:I134"/>
    <mergeCell ref="C135:D135"/>
    <mergeCell ref="H135:I135"/>
    <mergeCell ref="C136:D136"/>
    <mergeCell ref="H136:I136"/>
    <mergeCell ref="C131:D131"/>
    <mergeCell ref="H131:I131"/>
    <mergeCell ref="C132:D132"/>
    <mergeCell ref="H132:I132"/>
    <mergeCell ref="C133:D133"/>
    <mergeCell ref="H133:I133"/>
    <mergeCell ref="C128:D128"/>
    <mergeCell ref="H128:I128"/>
    <mergeCell ref="C129:D129"/>
    <mergeCell ref="H129:I129"/>
    <mergeCell ref="C130:D130"/>
    <mergeCell ref="H130:I130"/>
    <mergeCell ref="C125:D125"/>
    <mergeCell ref="H125:I125"/>
    <mergeCell ref="C126:D126"/>
    <mergeCell ref="H126:I126"/>
    <mergeCell ref="C127:D127"/>
    <mergeCell ref="H127:I127"/>
    <mergeCell ref="C122:D122"/>
    <mergeCell ref="H122:I122"/>
    <mergeCell ref="C123:D123"/>
    <mergeCell ref="H123:I123"/>
    <mergeCell ref="C124:D124"/>
    <mergeCell ref="H124:I124"/>
    <mergeCell ref="C119:D119"/>
    <mergeCell ref="H119:I119"/>
    <mergeCell ref="C120:D120"/>
    <mergeCell ref="H120:I120"/>
    <mergeCell ref="C121:D121"/>
    <mergeCell ref="H121:I121"/>
    <mergeCell ref="C116:D116"/>
    <mergeCell ref="H116:I116"/>
    <mergeCell ref="C117:D117"/>
    <mergeCell ref="H117:I117"/>
    <mergeCell ref="C118:D118"/>
    <mergeCell ref="H118:I118"/>
    <mergeCell ref="C113:D113"/>
    <mergeCell ref="H113:I113"/>
    <mergeCell ref="C114:D114"/>
    <mergeCell ref="H114:I114"/>
    <mergeCell ref="C115:D115"/>
    <mergeCell ref="H115:I115"/>
    <mergeCell ref="C110:D110"/>
    <mergeCell ref="H110:I110"/>
    <mergeCell ref="C111:D111"/>
    <mergeCell ref="H111:I111"/>
    <mergeCell ref="C112:D112"/>
    <mergeCell ref="H112:I112"/>
    <mergeCell ref="C107:D107"/>
    <mergeCell ref="H107:I107"/>
    <mergeCell ref="C108:D108"/>
    <mergeCell ref="H108:I108"/>
    <mergeCell ref="C109:D109"/>
    <mergeCell ref="H109:I109"/>
    <mergeCell ref="C104:D104"/>
    <mergeCell ref="H104:I104"/>
    <mergeCell ref="C105:D105"/>
    <mergeCell ref="H105:I105"/>
    <mergeCell ref="C106:D106"/>
    <mergeCell ref="H106:I106"/>
    <mergeCell ref="C101:D101"/>
    <mergeCell ref="H101:I101"/>
    <mergeCell ref="C102:D102"/>
    <mergeCell ref="H102:I102"/>
    <mergeCell ref="C103:D103"/>
    <mergeCell ref="H103:I103"/>
    <mergeCell ref="C98:D98"/>
    <mergeCell ref="H98:I98"/>
    <mergeCell ref="C99:D99"/>
    <mergeCell ref="H99:I99"/>
    <mergeCell ref="C100:D100"/>
    <mergeCell ref="H100:I100"/>
    <mergeCell ref="C95:D95"/>
    <mergeCell ref="H95:I95"/>
    <mergeCell ref="C96:D96"/>
    <mergeCell ref="H96:I96"/>
    <mergeCell ref="C97:D97"/>
    <mergeCell ref="H97:I97"/>
    <mergeCell ref="C92:D92"/>
    <mergeCell ref="H92:I92"/>
    <mergeCell ref="C93:D93"/>
    <mergeCell ref="H93:I93"/>
    <mergeCell ref="C94:D94"/>
    <mergeCell ref="H94:I94"/>
    <mergeCell ref="C89:D89"/>
    <mergeCell ref="H89:I89"/>
    <mergeCell ref="C90:D90"/>
    <mergeCell ref="H90:I90"/>
    <mergeCell ref="C91:D91"/>
    <mergeCell ref="H91:I91"/>
    <mergeCell ref="C86:D86"/>
    <mergeCell ref="H86:I86"/>
    <mergeCell ref="C87:D87"/>
    <mergeCell ref="H87:I87"/>
    <mergeCell ref="C88:D88"/>
    <mergeCell ref="H88:I88"/>
    <mergeCell ref="C83:D83"/>
    <mergeCell ref="H83:I83"/>
    <mergeCell ref="C84:D84"/>
    <mergeCell ref="H84:I84"/>
    <mergeCell ref="C85:D85"/>
    <mergeCell ref="H85:I85"/>
    <mergeCell ref="C80:D80"/>
    <mergeCell ref="H80:I80"/>
    <mergeCell ref="C81:D81"/>
    <mergeCell ref="H81:I81"/>
    <mergeCell ref="C82:D82"/>
    <mergeCell ref="H82:I82"/>
    <mergeCell ref="C77:D77"/>
    <mergeCell ref="H77:I77"/>
    <mergeCell ref="C78:D78"/>
    <mergeCell ref="H78:I78"/>
    <mergeCell ref="C79:D79"/>
    <mergeCell ref="H79:I79"/>
    <mergeCell ref="C74:D74"/>
    <mergeCell ref="H74:I74"/>
    <mergeCell ref="C75:D75"/>
    <mergeCell ref="H75:I75"/>
    <mergeCell ref="C76:D76"/>
    <mergeCell ref="H76:I76"/>
    <mergeCell ref="C71:D71"/>
    <mergeCell ref="H71:I71"/>
    <mergeCell ref="C72:D72"/>
    <mergeCell ref="H72:I72"/>
    <mergeCell ref="C73:D73"/>
    <mergeCell ref="H73:I73"/>
    <mergeCell ref="C68:D68"/>
    <mergeCell ref="H68:I68"/>
    <mergeCell ref="C69:D69"/>
    <mergeCell ref="H69:I69"/>
    <mergeCell ref="C70:D70"/>
    <mergeCell ref="H70:I70"/>
    <mergeCell ref="C65:D65"/>
    <mergeCell ref="H65:I65"/>
    <mergeCell ref="C66:D66"/>
    <mergeCell ref="H66:I66"/>
    <mergeCell ref="C67:D67"/>
    <mergeCell ref="H67:I67"/>
    <mergeCell ref="C62:D62"/>
    <mergeCell ref="H62:I62"/>
    <mergeCell ref="C63:D63"/>
    <mergeCell ref="H63:I63"/>
    <mergeCell ref="C64:D64"/>
    <mergeCell ref="H64:I64"/>
    <mergeCell ref="C29:D29"/>
    <mergeCell ref="H29:I29"/>
    <mergeCell ref="C60:D60"/>
    <mergeCell ref="H60:I60"/>
    <mergeCell ref="C61:D61"/>
    <mergeCell ref="H61:I61"/>
    <mergeCell ref="R2:W2"/>
    <mergeCell ref="C7:D7"/>
    <mergeCell ref="H7:I7"/>
    <mergeCell ref="C10:D10"/>
    <mergeCell ref="H10:I10"/>
    <mergeCell ref="B17:B18"/>
    <mergeCell ref="C17:D18"/>
    <mergeCell ref="G17:G18"/>
    <mergeCell ref="H17:I18"/>
    <mergeCell ref="C11:D11"/>
    <mergeCell ref="H11:I11"/>
    <mergeCell ref="B14:D14"/>
    <mergeCell ref="G14:I14"/>
    <mergeCell ref="B15:B16"/>
    <mergeCell ref="C15:D16"/>
    <mergeCell ref="G15:G16"/>
    <mergeCell ref="H15:I16"/>
    <mergeCell ref="J11:K11"/>
    <mergeCell ref="B2:H2"/>
    <mergeCell ref="R14:S16"/>
    <mergeCell ref="T14:W14"/>
    <mergeCell ref="T15:W16"/>
  </mergeCells>
  <conditionalFormatting sqref="J5:K6">
    <cfRule type="expression" dxfId="32" priority="7">
      <formula>#REF!&lt;#REF!</formula>
    </cfRule>
  </conditionalFormatting>
  <conditionalFormatting sqref="J11">
    <cfRule type="expression" dxfId="31" priority="2">
      <formula>$C$221&lt;$C$222</formula>
    </cfRule>
  </conditionalFormatting>
  <conditionalFormatting sqref="G4 B4">
    <cfRule type="expression" dxfId="30" priority="1">
      <formula>$C$193&lt;$C$194</formula>
    </cfRule>
  </conditionalFormatting>
  <hyperlinks>
    <hyperlink ref="B193" r:id="rId1"/>
  </hyperlinks>
  <printOptions horizontalCentered="1"/>
  <pageMargins left="0.70866141732283472" right="0.70866141732283472" top="0.78740157480314965" bottom="0.78740157480314965" header="0.31496062992125984" footer="0.31496062992125984"/>
  <pageSetup paperSize="9" scale="79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5" name="Spinner 1">
              <controlPr defaultSize="0" autoPict="0">
                <anchor moveWithCells="1" sizeWithCells="1">
                  <from>
                    <xdr:col>3</xdr:col>
                    <xdr:colOff>9525</xdr:colOff>
                    <xdr:row>7</xdr:row>
                    <xdr:rowOff>9525</xdr:rowOff>
                  </from>
                  <to>
                    <xdr:col>3</xdr:col>
                    <xdr:colOff>304800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6" name="Spinner 2">
              <controlPr defaultSize="0" autoPict="0">
                <anchor moveWithCells="1" sizeWithCells="1">
                  <from>
                    <xdr:col>3</xdr:col>
                    <xdr:colOff>9525</xdr:colOff>
                    <xdr:row>5</xdr:row>
                    <xdr:rowOff>9525</xdr:rowOff>
                  </from>
                  <to>
                    <xdr:col>3</xdr:col>
                    <xdr:colOff>304800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7" name="Spinner 3">
              <controlPr defaultSize="0" autoPict="0">
                <anchor moveWithCells="1" sizeWithCells="1">
                  <from>
                    <xdr:col>3</xdr:col>
                    <xdr:colOff>9525</xdr:colOff>
                    <xdr:row>4</xdr:row>
                    <xdr:rowOff>9525</xdr:rowOff>
                  </from>
                  <to>
                    <xdr:col>3</xdr:col>
                    <xdr:colOff>304800</xdr:colOff>
                    <xdr:row>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8" name="Spinner 4">
              <controlPr defaultSize="0" autoPict="0">
                <anchor moveWithCells="1" sizeWithCells="1">
                  <from>
                    <xdr:col>3</xdr:col>
                    <xdr:colOff>9525</xdr:colOff>
                    <xdr:row>3</xdr:row>
                    <xdr:rowOff>9525</xdr:rowOff>
                  </from>
                  <to>
                    <xdr:col>3</xdr:col>
                    <xdr:colOff>304800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9" name="Spinner 5">
              <controlPr defaultSize="0" autoPict="0">
                <anchor moveWithCells="1" sizeWithCells="1">
                  <from>
                    <xdr:col>3</xdr:col>
                    <xdr:colOff>9525</xdr:colOff>
                    <xdr:row>8</xdr:row>
                    <xdr:rowOff>9525</xdr:rowOff>
                  </from>
                  <to>
                    <xdr:col>3</xdr:col>
                    <xdr:colOff>304800</xdr:colOff>
                    <xdr:row>8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10" name="Spinner 6">
              <controlPr defaultSize="0" autoPict="0">
                <anchor moveWithCells="1" sizeWithCells="1">
                  <from>
                    <xdr:col>8</xdr:col>
                    <xdr:colOff>9525</xdr:colOff>
                    <xdr:row>7</xdr:row>
                    <xdr:rowOff>9525</xdr:rowOff>
                  </from>
                  <to>
                    <xdr:col>8</xdr:col>
                    <xdr:colOff>304800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1" name="Spinner 7">
              <controlPr defaultSize="0" autoPict="0">
                <anchor moveWithCells="1" sizeWithCells="1">
                  <from>
                    <xdr:col>8</xdr:col>
                    <xdr:colOff>9525</xdr:colOff>
                    <xdr:row>5</xdr:row>
                    <xdr:rowOff>9525</xdr:rowOff>
                  </from>
                  <to>
                    <xdr:col>8</xdr:col>
                    <xdr:colOff>304800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2" name="Spinner 8">
              <controlPr defaultSize="0" autoPict="0">
                <anchor moveWithCells="1" sizeWithCells="1">
                  <from>
                    <xdr:col>8</xdr:col>
                    <xdr:colOff>9525</xdr:colOff>
                    <xdr:row>4</xdr:row>
                    <xdr:rowOff>9525</xdr:rowOff>
                  </from>
                  <to>
                    <xdr:col>8</xdr:col>
                    <xdr:colOff>304800</xdr:colOff>
                    <xdr:row>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3" name="Spinner 9">
              <controlPr defaultSize="0" autoPict="0">
                <anchor moveWithCells="1" sizeWithCells="1">
                  <from>
                    <xdr:col>8</xdr:col>
                    <xdr:colOff>9525</xdr:colOff>
                    <xdr:row>3</xdr:row>
                    <xdr:rowOff>9525</xdr:rowOff>
                  </from>
                  <to>
                    <xdr:col>8</xdr:col>
                    <xdr:colOff>304800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4" name="Spinner 10">
              <controlPr defaultSize="0" autoPict="0">
                <anchor moveWithCells="1" sizeWithCells="1">
                  <from>
                    <xdr:col>8</xdr:col>
                    <xdr:colOff>9525</xdr:colOff>
                    <xdr:row>8</xdr:row>
                    <xdr:rowOff>9525</xdr:rowOff>
                  </from>
                  <to>
                    <xdr:col>8</xdr:col>
                    <xdr:colOff>304800</xdr:colOff>
                    <xdr:row>8</xdr:row>
                    <xdr:rowOff>371475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06188D6-3BF3-48B8-9EF6-760B4C34FBF2}">
            <xm:f>Gerste!$C$193&lt;Gerste!$C$194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B5:K10 B11:I11 C4:F4 H4:K4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A323"/>
  <sheetViews>
    <sheetView showGridLines="0" topLeftCell="A2" workbookViewId="0">
      <selection activeCell="C4" sqref="C4"/>
    </sheetView>
  </sheetViews>
  <sheetFormatPr baseColWidth="10" defaultRowHeight="12.75" x14ac:dyDescent="0.2"/>
  <cols>
    <col min="1" max="1" width="2.7109375" style="3" customWidth="1"/>
    <col min="2" max="2" width="14.7109375" style="4" customWidth="1"/>
    <col min="3" max="3" width="10.7109375" style="4" customWidth="1"/>
    <col min="4" max="4" width="4.7109375" style="4" customWidth="1"/>
    <col min="5" max="6" width="9.7109375" style="4" customWidth="1"/>
    <col min="7" max="7" width="14.7109375" style="4" customWidth="1"/>
    <col min="8" max="8" width="10.7109375" style="4" customWidth="1"/>
    <col min="9" max="9" width="4.7109375" style="4" customWidth="1"/>
    <col min="10" max="11" width="9.7109375" style="4" customWidth="1"/>
    <col min="12" max="12" width="2.7109375" style="4" customWidth="1"/>
    <col min="13" max="16" width="7.7109375" style="3" hidden="1" customWidth="1"/>
    <col min="17" max="17" width="2.7109375" style="3" customWidth="1"/>
    <col min="18" max="157" width="11.42578125" style="3"/>
    <col min="158" max="16384" width="11.42578125" style="4"/>
  </cols>
  <sheetData>
    <row r="1" spans="1:157" s="3" customFormat="1" x14ac:dyDescent="0.2"/>
    <row r="2" spans="1:157" ht="57" customHeight="1" x14ac:dyDescent="0.3">
      <c r="A2" s="19"/>
      <c r="B2" s="179" t="s">
        <v>82</v>
      </c>
      <c r="C2" s="179"/>
      <c r="D2" s="179"/>
      <c r="E2" s="179"/>
      <c r="F2" s="179"/>
      <c r="G2" s="179"/>
      <c r="H2" s="179"/>
      <c r="I2" s="62"/>
      <c r="J2" s="62"/>
      <c r="K2" s="62"/>
      <c r="L2" s="3"/>
      <c r="R2" s="152" t="s">
        <v>33</v>
      </c>
      <c r="S2" s="152"/>
      <c r="T2" s="152"/>
      <c r="U2" s="152"/>
      <c r="V2" s="152"/>
      <c r="W2" s="152"/>
    </row>
    <row r="3" spans="1:157" s="3" customFormat="1" x14ac:dyDescent="0.2">
      <c r="A3" s="19"/>
    </row>
    <row r="4" spans="1:157" ht="30" customHeight="1" x14ac:dyDescent="0.2">
      <c r="A4" s="19"/>
      <c r="B4" s="5" t="s">
        <v>92</v>
      </c>
      <c r="C4" s="25">
        <v>500000</v>
      </c>
      <c r="D4" s="6"/>
      <c r="E4" s="71"/>
      <c r="F4" s="72"/>
      <c r="G4" s="5" t="s">
        <v>92</v>
      </c>
      <c r="H4" s="25">
        <v>500000</v>
      </c>
      <c r="I4" s="6"/>
      <c r="J4" s="71"/>
      <c r="K4" s="73"/>
      <c r="L4" s="3"/>
      <c r="M4" s="8" t="s">
        <v>0</v>
      </c>
      <c r="O4" s="8"/>
    </row>
    <row r="5" spans="1:157" ht="30" customHeight="1" x14ac:dyDescent="0.2">
      <c r="A5" s="19"/>
      <c r="B5" s="5" t="s">
        <v>12</v>
      </c>
      <c r="C5" s="24">
        <f>M5/10</f>
        <v>1</v>
      </c>
      <c r="D5" s="27"/>
      <c r="E5" s="54">
        <f>-ROUND(C4*C5/100,0)</f>
        <v>-5000</v>
      </c>
      <c r="F5" s="38" t="s">
        <v>7</v>
      </c>
      <c r="G5" s="5" t="s">
        <v>12</v>
      </c>
      <c r="H5" s="24">
        <f>O5/10</f>
        <v>1</v>
      </c>
      <c r="I5" s="27"/>
      <c r="J5" s="54">
        <f>-ROUND(H4*H5/100,0)</f>
        <v>-5000</v>
      </c>
      <c r="K5" s="74" t="s">
        <v>7</v>
      </c>
      <c r="L5" s="3"/>
      <c r="M5" s="11">
        <v>10</v>
      </c>
      <c r="O5" s="11">
        <v>10</v>
      </c>
    </row>
    <row r="6" spans="1:157" ht="30" customHeight="1" x14ac:dyDescent="0.2">
      <c r="A6" s="19"/>
      <c r="B6" s="28" t="s">
        <v>13</v>
      </c>
      <c r="C6" s="24">
        <f>M6/10</f>
        <v>15</v>
      </c>
      <c r="D6" s="7"/>
      <c r="E6" s="54">
        <f>IFERROR(-(C4+E5)*((C6-C14)/100)*N6,0)</f>
        <v>0</v>
      </c>
      <c r="F6" s="39" t="s">
        <v>19</v>
      </c>
      <c r="G6" s="28" t="s">
        <v>13</v>
      </c>
      <c r="H6" s="24">
        <f>O6/10</f>
        <v>16</v>
      </c>
      <c r="I6" s="7"/>
      <c r="J6" s="54">
        <f>IFERROR(-(H4+J5)*((H6-H14)/100)*P6,0)</f>
        <v>-12870</v>
      </c>
      <c r="K6" s="75" t="s">
        <v>19</v>
      </c>
      <c r="L6" s="3"/>
      <c r="M6" s="11">
        <v>150</v>
      </c>
      <c r="N6" s="8">
        <f>LOOKUP(C6,C18:C20,D18:D20)</f>
        <v>0</v>
      </c>
      <c r="O6" s="11">
        <v>160</v>
      </c>
      <c r="P6" s="8">
        <f>LOOKUP(H6,H18:H20,I18:I20)</f>
        <v>1.3</v>
      </c>
      <c r="Q6" s="63"/>
    </row>
    <row r="7" spans="1:157" s="3" customFormat="1" ht="30" customHeight="1" x14ac:dyDescent="0.2">
      <c r="A7" s="19"/>
      <c r="B7" s="41" t="s">
        <v>15</v>
      </c>
      <c r="C7" s="156">
        <f>C4+E5+E6</f>
        <v>495000</v>
      </c>
      <c r="D7" s="157"/>
      <c r="E7" s="56" t="s">
        <v>20</v>
      </c>
      <c r="F7" s="26"/>
      <c r="G7" s="41" t="s">
        <v>15</v>
      </c>
      <c r="H7" s="156">
        <f>H4+J5+J6</f>
        <v>482130</v>
      </c>
      <c r="I7" s="157"/>
      <c r="J7" s="56" t="s">
        <v>20</v>
      </c>
      <c r="K7" s="76"/>
    </row>
    <row r="8" spans="1:157" s="3" customFormat="1" ht="30" customHeight="1" x14ac:dyDescent="0.2">
      <c r="B8" s="5" t="s">
        <v>16</v>
      </c>
      <c r="C8" s="9">
        <f>M8/100</f>
        <v>15</v>
      </c>
      <c r="D8" s="6"/>
      <c r="E8" s="55">
        <f>-INDEX(C24:C184,MATCH(C6,B24:B184,0),0)</f>
        <v>0</v>
      </c>
      <c r="F8" s="39" t="s">
        <v>24</v>
      </c>
      <c r="G8" s="5" t="s">
        <v>16</v>
      </c>
      <c r="H8" s="9">
        <f>O8/100</f>
        <v>15</v>
      </c>
      <c r="I8" s="6"/>
      <c r="J8" s="55">
        <f>-INDEX(H24:H184,MATCH(H6,G24:G184,0),0)</f>
        <v>-0.75</v>
      </c>
      <c r="K8" s="75" t="s">
        <v>24</v>
      </c>
      <c r="M8" s="11">
        <v>1500</v>
      </c>
      <c r="O8" s="11">
        <v>1500</v>
      </c>
    </row>
    <row r="9" spans="1:157" s="3" customFormat="1" ht="30" customHeight="1" x14ac:dyDescent="0.2">
      <c r="B9" s="41" t="s">
        <v>17</v>
      </c>
      <c r="C9" s="158">
        <f>C8+E8</f>
        <v>15</v>
      </c>
      <c r="D9" s="159"/>
      <c r="E9" s="39"/>
      <c r="F9" s="39"/>
      <c r="G9" s="41" t="s">
        <v>17</v>
      </c>
      <c r="H9" s="158">
        <f>H8+J8</f>
        <v>14.25</v>
      </c>
      <c r="I9" s="159"/>
      <c r="J9" s="39"/>
      <c r="K9" s="75"/>
      <c r="M9" s="10"/>
      <c r="O9" s="10"/>
    </row>
    <row r="10" spans="1:157" s="3" customFormat="1" ht="30" customHeight="1" x14ac:dyDescent="0.2">
      <c r="B10" s="41" t="s">
        <v>18</v>
      </c>
      <c r="C10" s="160">
        <f>C7/100*C9</f>
        <v>74250</v>
      </c>
      <c r="D10" s="161"/>
      <c r="E10" s="77"/>
      <c r="F10" s="77"/>
      <c r="G10" s="41" t="s">
        <v>18</v>
      </c>
      <c r="H10" s="160">
        <f>H7/100*H9</f>
        <v>68703.525000000009</v>
      </c>
      <c r="I10" s="161"/>
      <c r="J10" s="177">
        <f>H10-C10</f>
        <v>-5546.4749999999913</v>
      </c>
      <c r="K10" s="178"/>
      <c r="M10" s="10"/>
      <c r="O10" s="10"/>
    </row>
    <row r="11" spans="1:157" s="3" customFormat="1" ht="15" customHeight="1" x14ac:dyDescent="0.2">
      <c r="E11" s="26"/>
      <c r="F11" s="26"/>
      <c r="J11" s="26"/>
      <c r="K11" s="26"/>
      <c r="M11" s="10"/>
      <c r="O11" s="10"/>
    </row>
    <row r="12" spans="1:157" s="3" customFormat="1" ht="30" hidden="1" customHeight="1" x14ac:dyDescent="0.2">
      <c r="B12" s="64" t="s">
        <v>31</v>
      </c>
      <c r="C12" s="65"/>
      <c r="D12" s="65"/>
      <c r="E12" s="65"/>
      <c r="F12" s="65"/>
      <c r="G12" s="66"/>
      <c r="H12" s="65"/>
      <c r="I12" s="67"/>
      <c r="J12" s="26"/>
      <c r="K12" s="26"/>
    </row>
    <row r="13" spans="1:157" s="3" customFormat="1" ht="30" customHeight="1" x14ac:dyDescent="0.2">
      <c r="B13" s="181" t="s">
        <v>29</v>
      </c>
      <c r="C13" s="181"/>
      <c r="D13" s="181"/>
      <c r="G13" s="182" t="s">
        <v>30</v>
      </c>
      <c r="H13" s="183"/>
      <c r="I13" s="184"/>
      <c r="R13" s="147" t="s">
        <v>93</v>
      </c>
      <c r="S13" s="147"/>
      <c r="T13" s="148" t="s">
        <v>90</v>
      </c>
      <c r="U13" s="149"/>
      <c r="V13" s="149"/>
      <c r="W13" s="150"/>
    </row>
    <row r="14" spans="1:157" s="15" customFormat="1" ht="14.25" x14ac:dyDescent="0.2">
      <c r="A14" s="12"/>
      <c r="B14" s="162" t="s">
        <v>26</v>
      </c>
      <c r="C14" s="164">
        <v>14</v>
      </c>
      <c r="D14" s="164"/>
      <c r="E14" s="26"/>
      <c r="F14" s="26"/>
      <c r="G14" s="162" t="s">
        <v>26</v>
      </c>
      <c r="H14" s="164">
        <v>14</v>
      </c>
      <c r="I14" s="164"/>
      <c r="J14" s="26"/>
      <c r="K14" s="26"/>
      <c r="L14" s="14"/>
      <c r="M14" s="14"/>
      <c r="N14" s="12"/>
      <c r="O14" s="14"/>
      <c r="P14" s="12"/>
      <c r="Q14" s="12"/>
      <c r="R14" s="147"/>
      <c r="S14" s="147"/>
      <c r="T14" s="146" t="s">
        <v>91</v>
      </c>
      <c r="U14" s="146"/>
      <c r="V14" s="146"/>
      <c r="W14" s="146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</row>
    <row r="15" spans="1:157" s="18" customFormat="1" ht="15" customHeight="1" x14ac:dyDescent="0.2">
      <c r="A15" s="16"/>
      <c r="B15" s="163"/>
      <c r="C15" s="165"/>
      <c r="D15" s="165"/>
      <c r="E15" s="26"/>
      <c r="F15" s="26"/>
      <c r="G15" s="163"/>
      <c r="H15" s="165"/>
      <c r="I15" s="165"/>
      <c r="J15" s="26"/>
      <c r="K15" s="26"/>
      <c r="L15" s="16"/>
      <c r="M15" s="16"/>
      <c r="N15" s="1"/>
      <c r="O15" s="16"/>
      <c r="P15" s="1"/>
      <c r="Q15" s="1"/>
      <c r="R15" s="147"/>
      <c r="S15" s="147"/>
      <c r="T15" s="146"/>
      <c r="U15" s="146"/>
      <c r="V15" s="146"/>
      <c r="W15" s="146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</row>
    <row r="16" spans="1:157" s="3" customFormat="1" ht="15" customHeight="1" x14ac:dyDescent="0.2">
      <c r="B16" s="166" t="s">
        <v>19</v>
      </c>
      <c r="C16" s="167" t="s">
        <v>27</v>
      </c>
      <c r="D16" s="168"/>
      <c r="G16" s="166" t="s">
        <v>19</v>
      </c>
      <c r="H16" s="167" t="s">
        <v>27</v>
      </c>
      <c r="I16" s="168"/>
    </row>
    <row r="17" spans="2:12" s="3" customFormat="1" ht="15" customHeight="1" x14ac:dyDescent="0.2">
      <c r="B17" s="162"/>
      <c r="C17" s="169"/>
      <c r="D17" s="170"/>
      <c r="G17" s="162"/>
      <c r="H17" s="169"/>
      <c r="I17" s="170"/>
    </row>
    <row r="18" spans="2:12" s="3" customFormat="1" ht="15" hidden="1" customHeight="1" x14ac:dyDescent="0.2">
      <c r="B18" s="69" t="s">
        <v>28</v>
      </c>
      <c r="C18" s="42">
        <v>0</v>
      </c>
      <c r="D18" s="43">
        <v>0</v>
      </c>
      <c r="G18" s="69" t="s">
        <v>28</v>
      </c>
      <c r="H18" s="42">
        <v>0</v>
      </c>
      <c r="I18" s="43">
        <v>0</v>
      </c>
    </row>
    <row r="19" spans="2:12" s="3" customFormat="1" ht="15" customHeight="1" x14ac:dyDescent="0.2">
      <c r="B19" s="69" t="s">
        <v>28</v>
      </c>
      <c r="C19" s="42">
        <v>15.1</v>
      </c>
      <c r="D19" s="43">
        <v>1.3</v>
      </c>
      <c r="G19" s="69" t="s">
        <v>28</v>
      </c>
      <c r="H19" s="42">
        <v>15.1</v>
      </c>
      <c r="I19" s="43">
        <v>1.3</v>
      </c>
    </row>
    <row r="20" spans="2:12" s="3" customFormat="1" ht="15" customHeight="1" x14ac:dyDescent="0.2">
      <c r="B20" s="68" t="s">
        <v>28</v>
      </c>
      <c r="C20" s="42">
        <v>20.100000000000001</v>
      </c>
      <c r="D20" s="43">
        <v>1.4</v>
      </c>
      <c r="G20" s="68" t="s">
        <v>28</v>
      </c>
      <c r="H20" s="42">
        <v>20.100000000000001</v>
      </c>
      <c r="I20" s="43">
        <v>1.4</v>
      </c>
      <c r="L20" s="46"/>
    </row>
    <row r="21" spans="2:12" s="3" customFormat="1" ht="15" customHeight="1" x14ac:dyDescent="0.2"/>
    <row r="22" spans="2:12" s="3" customFormat="1" ht="30" customHeight="1" x14ac:dyDescent="0.2">
      <c r="B22" s="68" t="s">
        <v>4</v>
      </c>
      <c r="C22" s="163" t="s">
        <v>32</v>
      </c>
      <c r="D22" s="163"/>
      <c r="G22" s="68" t="s">
        <v>4</v>
      </c>
      <c r="H22" s="163" t="s">
        <v>32</v>
      </c>
      <c r="I22" s="163"/>
    </row>
    <row r="23" spans="2:12" s="3" customFormat="1" ht="12" hidden="1" customHeight="1" x14ac:dyDescent="0.2">
      <c r="B23" s="22">
        <v>11</v>
      </c>
      <c r="C23" s="21">
        <v>0</v>
      </c>
      <c r="D23" s="6"/>
      <c r="G23" s="22">
        <v>11</v>
      </c>
      <c r="H23" s="21">
        <v>0</v>
      </c>
      <c r="I23" s="6"/>
    </row>
    <row r="24" spans="2:12" s="3" customFormat="1" ht="12.75" hidden="1" customHeight="1" x14ac:dyDescent="0.2">
      <c r="B24" s="22">
        <v>11.1</v>
      </c>
      <c r="C24" s="21">
        <v>0</v>
      </c>
      <c r="D24" s="6"/>
      <c r="G24" s="22">
        <v>11.1</v>
      </c>
      <c r="H24" s="21">
        <v>0</v>
      </c>
      <c r="I24" s="6"/>
    </row>
    <row r="25" spans="2:12" s="3" customFormat="1" ht="12.75" hidden="1" customHeight="1" x14ac:dyDescent="0.2">
      <c r="B25" s="22">
        <v>11.2</v>
      </c>
      <c r="C25" s="21">
        <v>0</v>
      </c>
      <c r="D25" s="6"/>
      <c r="G25" s="22">
        <v>11.2</v>
      </c>
      <c r="H25" s="21">
        <v>0</v>
      </c>
      <c r="I25" s="6"/>
    </row>
    <row r="26" spans="2:12" s="3" customFormat="1" ht="12.75" hidden="1" customHeight="1" x14ac:dyDescent="0.2">
      <c r="B26" s="22">
        <v>11.3</v>
      </c>
      <c r="C26" s="21">
        <v>0</v>
      </c>
      <c r="D26" s="6"/>
      <c r="G26" s="22">
        <v>11.3</v>
      </c>
      <c r="H26" s="21">
        <v>0</v>
      </c>
      <c r="I26" s="6"/>
    </row>
    <row r="27" spans="2:12" s="3" customFormat="1" ht="12.75" hidden="1" customHeight="1" x14ac:dyDescent="0.2">
      <c r="B27" s="22">
        <v>11.4</v>
      </c>
      <c r="C27" s="21">
        <v>0</v>
      </c>
      <c r="D27" s="6"/>
      <c r="G27" s="22">
        <v>11.4</v>
      </c>
      <c r="H27" s="21">
        <v>0</v>
      </c>
      <c r="I27" s="6"/>
    </row>
    <row r="28" spans="2:12" s="3" customFormat="1" ht="12.75" hidden="1" customHeight="1" x14ac:dyDescent="0.2">
      <c r="B28" s="22">
        <v>11.5</v>
      </c>
      <c r="C28" s="21">
        <v>0</v>
      </c>
      <c r="D28" s="6"/>
      <c r="G28" s="22">
        <v>11.5</v>
      </c>
      <c r="H28" s="21">
        <v>0</v>
      </c>
      <c r="I28" s="6"/>
    </row>
    <row r="29" spans="2:12" s="3" customFormat="1" ht="12.75" hidden="1" customHeight="1" x14ac:dyDescent="0.2">
      <c r="B29" s="22">
        <v>11.6</v>
      </c>
      <c r="C29" s="21">
        <v>0</v>
      </c>
      <c r="D29" s="6"/>
      <c r="G29" s="22">
        <v>11.6</v>
      </c>
      <c r="H29" s="21">
        <v>0</v>
      </c>
      <c r="I29" s="6"/>
    </row>
    <row r="30" spans="2:12" s="3" customFormat="1" ht="12.75" hidden="1" customHeight="1" x14ac:dyDescent="0.2">
      <c r="B30" s="22">
        <v>11.7</v>
      </c>
      <c r="C30" s="21">
        <v>0</v>
      </c>
      <c r="D30" s="6"/>
      <c r="G30" s="22">
        <v>11.7</v>
      </c>
      <c r="H30" s="21">
        <v>0</v>
      </c>
      <c r="I30" s="6"/>
    </row>
    <row r="31" spans="2:12" s="3" customFormat="1" ht="12.75" hidden="1" customHeight="1" x14ac:dyDescent="0.2">
      <c r="B31" s="22">
        <v>11.8</v>
      </c>
      <c r="C31" s="21">
        <v>0</v>
      </c>
      <c r="D31" s="6"/>
      <c r="G31" s="22">
        <v>11.8</v>
      </c>
      <c r="H31" s="21">
        <v>0</v>
      </c>
      <c r="I31" s="6"/>
    </row>
    <row r="32" spans="2:12" s="3" customFormat="1" ht="12.75" hidden="1" customHeight="1" x14ac:dyDescent="0.2">
      <c r="B32" s="22">
        <v>11.9</v>
      </c>
      <c r="C32" s="21">
        <v>0</v>
      </c>
      <c r="D32" s="6"/>
      <c r="G32" s="22">
        <v>11.9</v>
      </c>
      <c r="H32" s="21">
        <v>0</v>
      </c>
      <c r="I32" s="6"/>
    </row>
    <row r="33" spans="2:9" s="3" customFormat="1" ht="12.75" hidden="1" customHeight="1" x14ac:dyDescent="0.2">
      <c r="B33" s="22">
        <v>12</v>
      </c>
      <c r="C33" s="21">
        <v>0</v>
      </c>
      <c r="D33" s="6"/>
      <c r="G33" s="22">
        <v>12</v>
      </c>
      <c r="H33" s="21">
        <v>0</v>
      </c>
      <c r="I33" s="6"/>
    </row>
    <row r="34" spans="2:9" s="3" customFormat="1" ht="12.75" hidden="1" customHeight="1" x14ac:dyDescent="0.2">
      <c r="B34" s="22">
        <v>12.1</v>
      </c>
      <c r="C34" s="21">
        <v>0</v>
      </c>
      <c r="D34" s="6"/>
      <c r="G34" s="22">
        <v>12.1</v>
      </c>
      <c r="H34" s="21">
        <v>0</v>
      </c>
      <c r="I34" s="6"/>
    </row>
    <row r="35" spans="2:9" s="3" customFormat="1" ht="12.75" hidden="1" customHeight="1" x14ac:dyDescent="0.2">
      <c r="B35" s="22">
        <v>12.2</v>
      </c>
      <c r="C35" s="21">
        <v>0</v>
      </c>
      <c r="D35" s="6"/>
      <c r="G35" s="22">
        <v>12.2</v>
      </c>
      <c r="H35" s="21">
        <v>0</v>
      </c>
      <c r="I35" s="6"/>
    </row>
    <row r="36" spans="2:9" s="3" customFormat="1" ht="12.75" hidden="1" customHeight="1" x14ac:dyDescent="0.2">
      <c r="B36" s="22">
        <v>12.3</v>
      </c>
      <c r="C36" s="21">
        <v>0</v>
      </c>
      <c r="D36" s="6"/>
      <c r="G36" s="22">
        <v>12.3</v>
      </c>
      <c r="H36" s="21">
        <v>0</v>
      </c>
      <c r="I36" s="6"/>
    </row>
    <row r="37" spans="2:9" s="3" customFormat="1" ht="12.75" hidden="1" customHeight="1" x14ac:dyDescent="0.2">
      <c r="B37" s="22">
        <v>12.4</v>
      </c>
      <c r="C37" s="21">
        <v>0</v>
      </c>
      <c r="D37" s="6"/>
      <c r="G37" s="22">
        <v>12.4</v>
      </c>
      <c r="H37" s="21">
        <v>0</v>
      </c>
      <c r="I37" s="6"/>
    </row>
    <row r="38" spans="2:9" s="3" customFormat="1" ht="12.75" hidden="1" customHeight="1" x14ac:dyDescent="0.2">
      <c r="B38" s="22">
        <v>12.5</v>
      </c>
      <c r="C38" s="21">
        <v>0</v>
      </c>
      <c r="D38" s="6"/>
      <c r="G38" s="22">
        <v>12.5</v>
      </c>
      <c r="H38" s="21">
        <v>0</v>
      </c>
      <c r="I38" s="6"/>
    </row>
    <row r="39" spans="2:9" s="3" customFormat="1" ht="12.75" hidden="1" customHeight="1" x14ac:dyDescent="0.2">
      <c r="B39" s="22">
        <v>12.6</v>
      </c>
      <c r="C39" s="21">
        <v>0</v>
      </c>
      <c r="D39" s="6"/>
      <c r="G39" s="22">
        <v>12.6</v>
      </c>
      <c r="H39" s="21">
        <v>0</v>
      </c>
      <c r="I39" s="6"/>
    </row>
    <row r="40" spans="2:9" s="3" customFormat="1" ht="12.75" hidden="1" customHeight="1" x14ac:dyDescent="0.2">
      <c r="B40" s="22">
        <v>12.7</v>
      </c>
      <c r="C40" s="21">
        <v>0</v>
      </c>
      <c r="D40" s="6"/>
      <c r="G40" s="22">
        <v>12.7</v>
      </c>
      <c r="H40" s="21">
        <v>0</v>
      </c>
      <c r="I40" s="6"/>
    </row>
    <row r="41" spans="2:9" s="3" customFormat="1" ht="12.75" hidden="1" customHeight="1" x14ac:dyDescent="0.2">
      <c r="B41" s="22">
        <v>12.8</v>
      </c>
      <c r="C41" s="21">
        <v>0</v>
      </c>
      <c r="D41" s="6"/>
      <c r="G41" s="22">
        <v>12.8</v>
      </c>
      <c r="H41" s="21">
        <v>0</v>
      </c>
      <c r="I41" s="6"/>
    </row>
    <row r="42" spans="2:9" s="3" customFormat="1" ht="12.75" hidden="1" customHeight="1" x14ac:dyDescent="0.2">
      <c r="B42" s="22">
        <v>12.9</v>
      </c>
      <c r="C42" s="21">
        <v>0</v>
      </c>
      <c r="D42" s="6"/>
      <c r="G42" s="22">
        <v>12.9</v>
      </c>
      <c r="H42" s="21">
        <v>0</v>
      </c>
      <c r="I42" s="6"/>
    </row>
    <row r="43" spans="2:9" s="3" customFormat="1" ht="12.75" hidden="1" customHeight="1" x14ac:dyDescent="0.2">
      <c r="B43" s="22">
        <v>13</v>
      </c>
      <c r="C43" s="70">
        <v>0</v>
      </c>
      <c r="D43" s="6"/>
      <c r="G43" s="22">
        <v>13</v>
      </c>
      <c r="H43" s="70">
        <v>0</v>
      </c>
      <c r="I43" s="6"/>
    </row>
    <row r="44" spans="2:9" s="3" customFormat="1" ht="12.75" hidden="1" customHeight="1" x14ac:dyDescent="0.2">
      <c r="B44" s="22">
        <v>13.1</v>
      </c>
      <c r="C44" s="70">
        <v>0</v>
      </c>
      <c r="D44" s="6"/>
      <c r="G44" s="22">
        <v>13.1</v>
      </c>
      <c r="H44" s="70">
        <v>0</v>
      </c>
      <c r="I44" s="6"/>
    </row>
    <row r="45" spans="2:9" s="3" customFormat="1" ht="12.75" hidden="1" customHeight="1" x14ac:dyDescent="0.2">
      <c r="B45" s="22">
        <v>13.2</v>
      </c>
      <c r="C45" s="70">
        <v>0</v>
      </c>
      <c r="D45" s="6"/>
      <c r="G45" s="22">
        <v>13.2</v>
      </c>
      <c r="H45" s="70">
        <v>0</v>
      </c>
      <c r="I45" s="6"/>
    </row>
    <row r="46" spans="2:9" s="3" customFormat="1" ht="12.75" hidden="1" customHeight="1" x14ac:dyDescent="0.2">
      <c r="B46" s="22">
        <v>13.3</v>
      </c>
      <c r="C46" s="70">
        <v>0</v>
      </c>
      <c r="D46" s="6"/>
      <c r="G46" s="22">
        <v>13.3</v>
      </c>
      <c r="H46" s="70">
        <v>0</v>
      </c>
      <c r="I46" s="6"/>
    </row>
    <row r="47" spans="2:9" s="3" customFormat="1" ht="12.75" hidden="1" customHeight="1" x14ac:dyDescent="0.2">
      <c r="B47" s="22">
        <v>13.4</v>
      </c>
      <c r="C47" s="70">
        <v>0</v>
      </c>
      <c r="D47" s="6"/>
      <c r="G47" s="22">
        <v>13.4</v>
      </c>
      <c r="H47" s="70">
        <v>0</v>
      </c>
      <c r="I47" s="6"/>
    </row>
    <row r="48" spans="2:9" s="3" customFormat="1" ht="12.75" hidden="1" customHeight="1" x14ac:dyDescent="0.2">
      <c r="B48" s="22">
        <v>13.5</v>
      </c>
      <c r="C48" s="70">
        <v>0</v>
      </c>
      <c r="D48" s="6"/>
      <c r="G48" s="22">
        <v>13.5</v>
      </c>
      <c r="H48" s="70">
        <v>0</v>
      </c>
      <c r="I48" s="6"/>
    </row>
    <row r="49" spans="2:9" s="3" customFormat="1" ht="12.75" hidden="1" customHeight="1" x14ac:dyDescent="0.2">
      <c r="B49" s="22">
        <v>13.6</v>
      </c>
      <c r="C49" s="70">
        <v>0</v>
      </c>
      <c r="D49" s="6"/>
      <c r="G49" s="22">
        <v>13.6</v>
      </c>
      <c r="H49" s="70">
        <v>0</v>
      </c>
      <c r="I49" s="6"/>
    </row>
    <row r="50" spans="2:9" s="3" customFormat="1" ht="12.75" hidden="1" customHeight="1" x14ac:dyDescent="0.2">
      <c r="B50" s="22">
        <v>13.7</v>
      </c>
      <c r="C50" s="70">
        <v>0</v>
      </c>
      <c r="D50" s="6"/>
      <c r="G50" s="22">
        <v>13.7</v>
      </c>
      <c r="H50" s="70">
        <v>0</v>
      </c>
      <c r="I50" s="6"/>
    </row>
    <row r="51" spans="2:9" s="3" customFormat="1" ht="12.75" hidden="1" customHeight="1" x14ac:dyDescent="0.2">
      <c r="B51" s="22">
        <v>13.8</v>
      </c>
      <c r="C51" s="70">
        <v>0</v>
      </c>
      <c r="D51" s="6"/>
      <c r="G51" s="22">
        <v>13.8</v>
      </c>
      <c r="H51" s="70">
        <v>0</v>
      </c>
      <c r="I51" s="6"/>
    </row>
    <row r="52" spans="2:9" s="3" customFormat="1" ht="12.75" hidden="1" customHeight="1" x14ac:dyDescent="0.2">
      <c r="B52" s="22">
        <v>13.9</v>
      </c>
      <c r="C52" s="70">
        <v>0</v>
      </c>
      <c r="D52" s="6"/>
      <c r="G52" s="22">
        <v>13.9</v>
      </c>
      <c r="H52" s="70">
        <v>0</v>
      </c>
      <c r="I52" s="6"/>
    </row>
    <row r="53" spans="2:9" s="3" customFormat="1" hidden="1" x14ac:dyDescent="0.2">
      <c r="B53" s="22">
        <v>14</v>
      </c>
      <c r="C53" s="173">
        <v>0</v>
      </c>
      <c r="D53" s="173"/>
      <c r="G53" s="22">
        <v>14</v>
      </c>
      <c r="H53" s="173">
        <v>0</v>
      </c>
      <c r="I53" s="173"/>
    </row>
    <row r="54" spans="2:9" s="3" customFormat="1" hidden="1" x14ac:dyDescent="0.2">
      <c r="B54" s="22">
        <v>14.1</v>
      </c>
      <c r="C54" s="173">
        <v>0</v>
      </c>
      <c r="D54" s="173"/>
      <c r="G54" s="22">
        <v>14.1</v>
      </c>
      <c r="H54" s="173">
        <v>0</v>
      </c>
      <c r="I54" s="173"/>
    </row>
    <row r="55" spans="2:9" s="3" customFormat="1" hidden="1" x14ac:dyDescent="0.2">
      <c r="B55" s="22">
        <v>14.2</v>
      </c>
      <c r="C55" s="173">
        <v>0</v>
      </c>
      <c r="D55" s="173"/>
      <c r="G55" s="22">
        <v>14.2</v>
      </c>
      <c r="H55" s="173">
        <v>0</v>
      </c>
      <c r="I55" s="173"/>
    </row>
    <row r="56" spans="2:9" s="3" customFormat="1" hidden="1" x14ac:dyDescent="0.2">
      <c r="B56" s="22">
        <v>14.3</v>
      </c>
      <c r="C56" s="173">
        <v>0</v>
      </c>
      <c r="D56" s="173"/>
      <c r="G56" s="22">
        <v>14.3</v>
      </c>
      <c r="H56" s="173">
        <v>0</v>
      </c>
      <c r="I56" s="173"/>
    </row>
    <row r="57" spans="2:9" s="3" customFormat="1" hidden="1" x14ac:dyDescent="0.2">
      <c r="B57" s="22">
        <v>14.4</v>
      </c>
      <c r="C57" s="173">
        <v>0</v>
      </c>
      <c r="D57" s="173"/>
      <c r="G57" s="22">
        <v>14.4</v>
      </c>
      <c r="H57" s="173">
        <v>0</v>
      </c>
      <c r="I57" s="173"/>
    </row>
    <row r="58" spans="2:9" s="3" customFormat="1" x14ac:dyDescent="0.2">
      <c r="B58" s="22">
        <v>14.5</v>
      </c>
      <c r="C58" s="173">
        <v>0</v>
      </c>
      <c r="D58" s="173"/>
      <c r="G58" s="22">
        <v>14.5</v>
      </c>
      <c r="H58" s="173">
        <v>0</v>
      </c>
      <c r="I58" s="173"/>
    </row>
    <row r="59" spans="2:9" s="3" customFormat="1" x14ac:dyDescent="0.2">
      <c r="B59" s="22">
        <v>14.6</v>
      </c>
      <c r="C59" s="173">
        <v>0</v>
      </c>
      <c r="D59" s="173"/>
      <c r="G59" s="22">
        <v>14.6</v>
      </c>
      <c r="H59" s="173">
        <v>0</v>
      </c>
      <c r="I59" s="173"/>
    </row>
    <row r="60" spans="2:9" s="3" customFormat="1" x14ac:dyDescent="0.2">
      <c r="B60" s="22">
        <v>14.7</v>
      </c>
      <c r="C60" s="173">
        <v>0</v>
      </c>
      <c r="D60" s="173"/>
      <c r="G60" s="22">
        <v>14.7</v>
      </c>
      <c r="H60" s="173">
        <v>0</v>
      </c>
      <c r="I60" s="173"/>
    </row>
    <row r="61" spans="2:9" s="3" customFormat="1" x14ac:dyDescent="0.2">
      <c r="B61" s="22">
        <v>14.8</v>
      </c>
      <c r="C61" s="173">
        <v>0</v>
      </c>
      <c r="D61" s="173"/>
      <c r="G61" s="22">
        <v>14.8</v>
      </c>
      <c r="H61" s="173">
        <v>0</v>
      </c>
      <c r="I61" s="173"/>
    </row>
    <row r="62" spans="2:9" s="3" customFormat="1" x14ac:dyDescent="0.2">
      <c r="B62" s="22">
        <v>14.9</v>
      </c>
      <c r="C62" s="173">
        <v>0</v>
      </c>
      <c r="D62" s="173"/>
      <c r="G62" s="22">
        <v>14.9</v>
      </c>
      <c r="H62" s="173">
        <v>0</v>
      </c>
      <c r="I62" s="173"/>
    </row>
    <row r="63" spans="2:9" s="3" customFormat="1" x14ac:dyDescent="0.2">
      <c r="B63" s="23">
        <v>15</v>
      </c>
      <c r="C63" s="174">
        <v>0</v>
      </c>
      <c r="D63" s="174"/>
      <c r="G63" s="23">
        <v>15</v>
      </c>
      <c r="H63" s="174">
        <v>0</v>
      </c>
      <c r="I63" s="174"/>
    </row>
    <row r="64" spans="2:9" s="3" customFormat="1" x14ac:dyDescent="0.2">
      <c r="B64" s="23">
        <v>15.1</v>
      </c>
      <c r="C64" s="175">
        <v>0.3</v>
      </c>
      <c r="D64" s="175"/>
      <c r="G64" s="23">
        <v>15.1</v>
      </c>
      <c r="H64" s="175">
        <f>C64</f>
        <v>0.3</v>
      </c>
      <c r="I64" s="175"/>
    </row>
    <row r="65" spans="2:9" s="3" customFormat="1" x14ac:dyDescent="0.2">
      <c r="B65" s="22">
        <v>15.2</v>
      </c>
      <c r="C65" s="151">
        <v>0.35</v>
      </c>
      <c r="D65" s="151"/>
      <c r="G65" s="22">
        <v>15.2</v>
      </c>
      <c r="H65" s="175">
        <f t="shared" ref="H65:H128" si="0">C65</f>
        <v>0.35</v>
      </c>
      <c r="I65" s="175"/>
    </row>
    <row r="66" spans="2:9" s="3" customFormat="1" x14ac:dyDescent="0.2">
      <c r="B66" s="22">
        <v>15.3</v>
      </c>
      <c r="C66" s="151">
        <v>0.4</v>
      </c>
      <c r="D66" s="151"/>
      <c r="G66" s="22">
        <v>15.3</v>
      </c>
      <c r="H66" s="175">
        <f t="shared" si="0"/>
        <v>0.4</v>
      </c>
      <c r="I66" s="175"/>
    </row>
    <row r="67" spans="2:9" s="3" customFormat="1" x14ac:dyDescent="0.2">
      <c r="B67" s="22">
        <v>15.4</v>
      </c>
      <c r="C67" s="151">
        <v>0.45</v>
      </c>
      <c r="D67" s="151"/>
      <c r="G67" s="22">
        <v>15.4</v>
      </c>
      <c r="H67" s="175">
        <f t="shared" si="0"/>
        <v>0.45</v>
      </c>
      <c r="I67" s="175"/>
    </row>
    <row r="68" spans="2:9" s="3" customFormat="1" x14ac:dyDescent="0.2">
      <c r="B68" s="22">
        <v>15.5</v>
      </c>
      <c r="C68" s="151">
        <v>0.5</v>
      </c>
      <c r="D68" s="151"/>
      <c r="G68" s="22">
        <v>15.5</v>
      </c>
      <c r="H68" s="175">
        <f t="shared" si="0"/>
        <v>0.5</v>
      </c>
      <c r="I68" s="175"/>
    </row>
    <row r="69" spans="2:9" s="3" customFormat="1" x14ac:dyDescent="0.2">
      <c r="B69" s="22">
        <v>15.6</v>
      </c>
      <c r="C69" s="151">
        <v>0.55000000000000004</v>
      </c>
      <c r="D69" s="151"/>
      <c r="G69" s="22">
        <v>15.6</v>
      </c>
      <c r="H69" s="175">
        <f t="shared" si="0"/>
        <v>0.55000000000000004</v>
      </c>
      <c r="I69" s="175"/>
    </row>
    <row r="70" spans="2:9" s="3" customFormat="1" x14ac:dyDescent="0.2">
      <c r="B70" s="22">
        <v>15.7</v>
      </c>
      <c r="C70" s="151">
        <v>0.6</v>
      </c>
      <c r="D70" s="151"/>
      <c r="G70" s="22">
        <v>15.7</v>
      </c>
      <c r="H70" s="175">
        <f t="shared" si="0"/>
        <v>0.6</v>
      </c>
      <c r="I70" s="175"/>
    </row>
    <row r="71" spans="2:9" s="3" customFormat="1" x14ac:dyDescent="0.2">
      <c r="B71" s="22">
        <v>15.8</v>
      </c>
      <c r="C71" s="151">
        <v>0.65</v>
      </c>
      <c r="D71" s="151"/>
      <c r="G71" s="22">
        <v>15.8</v>
      </c>
      <c r="H71" s="175">
        <f t="shared" si="0"/>
        <v>0.65</v>
      </c>
      <c r="I71" s="175"/>
    </row>
    <row r="72" spans="2:9" s="3" customFormat="1" x14ac:dyDescent="0.2">
      <c r="B72" s="22">
        <v>15.9</v>
      </c>
      <c r="C72" s="151">
        <v>0.7</v>
      </c>
      <c r="D72" s="151"/>
      <c r="G72" s="22">
        <v>15.9</v>
      </c>
      <c r="H72" s="175">
        <f t="shared" si="0"/>
        <v>0.7</v>
      </c>
      <c r="I72" s="175"/>
    </row>
    <row r="73" spans="2:9" s="3" customFormat="1" x14ac:dyDescent="0.2">
      <c r="B73" s="22">
        <v>16</v>
      </c>
      <c r="C73" s="151">
        <v>0.75</v>
      </c>
      <c r="D73" s="151"/>
      <c r="G73" s="22">
        <v>16</v>
      </c>
      <c r="H73" s="175">
        <f t="shared" si="0"/>
        <v>0.75</v>
      </c>
      <c r="I73" s="175"/>
    </row>
    <row r="74" spans="2:9" s="3" customFormat="1" x14ac:dyDescent="0.2">
      <c r="B74" s="22">
        <v>16.100000000000001</v>
      </c>
      <c r="C74" s="151">
        <v>0.8</v>
      </c>
      <c r="D74" s="151"/>
      <c r="G74" s="22">
        <v>16.100000000000001</v>
      </c>
      <c r="H74" s="175">
        <f t="shared" si="0"/>
        <v>0.8</v>
      </c>
      <c r="I74" s="175"/>
    </row>
    <row r="75" spans="2:9" s="3" customFormat="1" x14ac:dyDescent="0.2">
      <c r="B75" s="22">
        <v>16.2</v>
      </c>
      <c r="C75" s="151">
        <v>0.85</v>
      </c>
      <c r="D75" s="151"/>
      <c r="G75" s="22">
        <v>16.2</v>
      </c>
      <c r="H75" s="175">
        <f t="shared" si="0"/>
        <v>0.85</v>
      </c>
      <c r="I75" s="175"/>
    </row>
    <row r="76" spans="2:9" s="3" customFormat="1" x14ac:dyDescent="0.2">
      <c r="B76" s="22">
        <v>16.3</v>
      </c>
      <c r="C76" s="151">
        <v>0.9</v>
      </c>
      <c r="D76" s="151"/>
      <c r="G76" s="22">
        <v>16.3</v>
      </c>
      <c r="H76" s="175">
        <f t="shared" si="0"/>
        <v>0.9</v>
      </c>
      <c r="I76" s="175"/>
    </row>
    <row r="77" spans="2:9" s="3" customFormat="1" x14ac:dyDescent="0.2">
      <c r="B77" s="22">
        <v>16.399999999999999</v>
      </c>
      <c r="C77" s="151">
        <v>0.95</v>
      </c>
      <c r="D77" s="151"/>
      <c r="G77" s="22">
        <v>16.399999999999999</v>
      </c>
      <c r="H77" s="175">
        <f t="shared" si="0"/>
        <v>0.95</v>
      </c>
      <c r="I77" s="175"/>
    </row>
    <row r="78" spans="2:9" s="3" customFormat="1" x14ac:dyDescent="0.2">
      <c r="B78" s="22">
        <v>16.5</v>
      </c>
      <c r="C78" s="151">
        <v>1</v>
      </c>
      <c r="D78" s="151"/>
      <c r="G78" s="22">
        <v>16.5</v>
      </c>
      <c r="H78" s="175">
        <f t="shared" si="0"/>
        <v>1</v>
      </c>
      <c r="I78" s="175"/>
    </row>
    <row r="79" spans="2:9" s="3" customFormat="1" x14ac:dyDescent="0.2">
      <c r="B79" s="22">
        <v>16.600000000000001</v>
      </c>
      <c r="C79" s="151">
        <v>1.05</v>
      </c>
      <c r="D79" s="151"/>
      <c r="G79" s="22">
        <v>16.600000000000001</v>
      </c>
      <c r="H79" s="175">
        <f t="shared" si="0"/>
        <v>1.05</v>
      </c>
      <c r="I79" s="175"/>
    </row>
    <row r="80" spans="2:9" s="3" customFormat="1" x14ac:dyDescent="0.2">
      <c r="B80" s="22">
        <v>16.7</v>
      </c>
      <c r="C80" s="151">
        <v>1.1000000000000001</v>
      </c>
      <c r="D80" s="151"/>
      <c r="G80" s="22">
        <v>16.7</v>
      </c>
      <c r="H80" s="175">
        <f t="shared" si="0"/>
        <v>1.1000000000000001</v>
      </c>
      <c r="I80" s="175"/>
    </row>
    <row r="81" spans="2:9" s="3" customFormat="1" x14ac:dyDescent="0.2">
      <c r="B81" s="22">
        <v>16.8</v>
      </c>
      <c r="C81" s="151">
        <v>1.1499999999999999</v>
      </c>
      <c r="D81" s="151"/>
      <c r="G81" s="22">
        <v>16.8</v>
      </c>
      <c r="H81" s="175">
        <f t="shared" si="0"/>
        <v>1.1499999999999999</v>
      </c>
      <c r="I81" s="175"/>
    </row>
    <row r="82" spans="2:9" s="3" customFormat="1" x14ac:dyDescent="0.2">
      <c r="B82" s="22">
        <v>16.899999999999999</v>
      </c>
      <c r="C82" s="151">
        <v>1.2</v>
      </c>
      <c r="D82" s="151"/>
      <c r="G82" s="22">
        <v>16.899999999999999</v>
      </c>
      <c r="H82" s="175">
        <f t="shared" si="0"/>
        <v>1.2</v>
      </c>
      <c r="I82" s="175"/>
    </row>
    <row r="83" spans="2:9" s="3" customFormat="1" x14ac:dyDescent="0.2">
      <c r="B83" s="22">
        <v>17</v>
      </c>
      <c r="C83" s="151">
        <v>1.25</v>
      </c>
      <c r="D83" s="151"/>
      <c r="G83" s="22">
        <v>17</v>
      </c>
      <c r="H83" s="175">
        <f t="shared" si="0"/>
        <v>1.25</v>
      </c>
      <c r="I83" s="175"/>
    </row>
    <row r="84" spans="2:9" s="3" customFormat="1" x14ac:dyDescent="0.2">
      <c r="B84" s="22">
        <v>17.100000000000001</v>
      </c>
      <c r="C84" s="151">
        <v>1.3</v>
      </c>
      <c r="D84" s="151"/>
      <c r="G84" s="22">
        <v>17.100000000000001</v>
      </c>
      <c r="H84" s="175">
        <f t="shared" si="0"/>
        <v>1.3</v>
      </c>
      <c r="I84" s="175"/>
    </row>
    <row r="85" spans="2:9" s="3" customFormat="1" x14ac:dyDescent="0.2">
      <c r="B85" s="22">
        <v>17.2</v>
      </c>
      <c r="C85" s="151">
        <v>1.35</v>
      </c>
      <c r="D85" s="151"/>
      <c r="G85" s="22">
        <v>17.2</v>
      </c>
      <c r="H85" s="175">
        <f t="shared" si="0"/>
        <v>1.35</v>
      </c>
      <c r="I85" s="175"/>
    </row>
    <row r="86" spans="2:9" s="3" customFormat="1" x14ac:dyDescent="0.2">
      <c r="B86" s="22">
        <v>17.3</v>
      </c>
      <c r="C86" s="151">
        <v>1.4</v>
      </c>
      <c r="D86" s="151"/>
      <c r="G86" s="22">
        <v>17.3</v>
      </c>
      <c r="H86" s="175">
        <f t="shared" si="0"/>
        <v>1.4</v>
      </c>
      <c r="I86" s="175"/>
    </row>
    <row r="87" spans="2:9" s="3" customFormat="1" x14ac:dyDescent="0.2">
      <c r="B87" s="22">
        <v>17.399999999999999</v>
      </c>
      <c r="C87" s="151">
        <v>1.45</v>
      </c>
      <c r="D87" s="151"/>
      <c r="G87" s="22">
        <v>17.399999999999999</v>
      </c>
      <c r="H87" s="175">
        <f t="shared" si="0"/>
        <v>1.45</v>
      </c>
      <c r="I87" s="175"/>
    </row>
    <row r="88" spans="2:9" s="3" customFormat="1" x14ac:dyDescent="0.2">
      <c r="B88" s="22">
        <v>17.5</v>
      </c>
      <c r="C88" s="151">
        <v>1.5</v>
      </c>
      <c r="D88" s="151"/>
      <c r="G88" s="22">
        <v>17.5</v>
      </c>
      <c r="H88" s="175">
        <f t="shared" si="0"/>
        <v>1.5</v>
      </c>
      <c r="I88" s="175"/>
    </row>
    <row r="89" spans="2:9" s="3" customFormat="1" x14ac:dyDescent="0.2">
      <c r="B89" s="22">
        <v>17.600000000000001</v>
      </c>
      <c r="C89" s="151">
        <v>1.55</v>
      </c>
      <c r="D89" s="151"/>
      <c r="G89" s="22">
        <v>17.600000000000001</v>
      </c>
      <c r="H89" s="175">
        <f t="shared" si="0"/>
        <v>1.55</v>
      </c>
      <c r="I89" s="175"/>
    </row>
    <row r="90" spans="2:9" s="3" customFormat="1" x14ac:dyDescent="0.2">
      <c r="B90" s="22">
        <v>17.7</v>
      </c>
      <c r="C90" s="151">
        <v>1.6</v>
      </c>
      <c r="D90" s="151"/>
      <c r="G90" s="22">
        <v>17.7</v>
      </c>
      <c r="H90" s="175">
        <f t="shared" si="0"/>
        <v>1.6</v>
      </c>
      <c r="I90" s="175"/>
    </row>
    <row r="91" spans="2:9" s="3" customFormat="1" x14ac:dyDescent="0.2">
      <c r="B91" s="22">
        <v>17.8</v>
      </c>
      <c r="C91" s="151">
        <v>1.65</v>
      </c>
      <c r="D91" s="151"/>
      <c r="G91" s="22">
        <v>17.8</v>
      </c>
      <c r="H91" s="175">
        <f t="shared" si="0"/>
        <v>1.65</v>
      </c>
      <c r="I91" s="175"/>
    </row>
    <row r="92" spans="2:9" s="3" customFormat="1" x14ac:dyDescent="0.2">
      <c r="B92" s="22">
        <v>17.899999999999999</v>
      </c>
      <c r="C92" s="151">
        <v>1.7</v>
      </c>
      <c r="D92" s="151"/>
      <c r="G92" s="22">
        <v>17.899999999999999</v>
      </c>
      <c r="H92" s="175">
        <f t="shared" si="0"/>
        <v>1.7</v>
      </c>
      <c r="I92" s="175"/>
    </row>
    <row r="93" spans="2:9" s="3" customFormat="1" x14ac:dyDescent="0.2">
      <c r="B93" s="22">
        <v>18</v>
      </c>
      <c r="C93" s="151">
        <v>1.75</v>
      </c>
      <c r="D93" s="151"/>
      <c r="G93" s="22">
        <v>18</v>
      </c>
      <c r="H93" s="175">
        <f t="shared" si="0"/>
        <v>1.75</v>
      </c>
      <c r="I93" s="175"/>
    </row>
    <row r="94" spans="2:9" s="3" customFormat="1" x14ac:dyDescent="0.2">
      <c r="B94" s="22">
        <v>18.100000000000001</v>
      </c>
      <c r="C94" s="151">
        <v>1.8</v>
      </c>
      <c r="D94" s="151"/>
      <c r="G94" s="22">
        <v>18.100000000000001</v>
      </c>
      <c r="H94" s="175">
        <f t="shared" si="0"/>
        <v>1.8</v>
      </c>
      <c r="I94" s="175"/>
    </row>
    <row r="95" spans="2:9" s="3" customFormat="1" x14ac:dyDescent="0.2">
      <c r="B95" s="22">
        <v>18.2</v>
      </c>
      <c r="C95" s="151">
        <v>1.85</v>
      </c>
      <c r="D95" s="151"/>
      <c r="G95" s="22">
        <v>18.2</v>
      </c>
      <c r="H95" s="175">
        <f t="shared" si="0"/>
        <v>1.85</v>
      </c>
      <c r="I95" s="175"/>
    </row>
    <row r="96" spans="2:9" s="3" customFormat="1" x14ac:dyDescent="0.2">
      <c r="B96" s="22">
        <v>18.3</v>
      </c>
      <c r="C96" s="151">
        <v>1.9</v>
      </c>
      <c r="D96" s="151"/>
      <c r="G96" s="22">
        <v>18.3</v>
      </c>
      <c r="H96" s="175">
        <f t="shared" si="0"/>
        <v>1.9</v>
      </c>
      <c r="I96" s="175"/>
    </row>
    <row r="97" spans="2:9" s="3" customFormat="1" x14ac:dyDescent="0.2">
      <c r="B97" s="22">
        <v>18.399999999999999</v>
      </c>
      <c r="C97" s="151">
        <v>1.95</v>
      </c>
      <c r="D97" s="151"/>
      <c r="G97" s="22">
        <v>18.399999999999999</v>
      </c>
      <c r="H97" s="175">
        <f t="shared" si="0"/>
        <v>1.95</v>
      </c>
      <c r="I97" s="175"/>
    </row>
    <row r="98" spans="2:9" s="3" customFormat="1" x14ac:dyDescent="0.2">
      <c r="B98" s="22">
        <v>18.5</v>
      </c>
      <c r="C98" s="151">
        <v>2</v>
      </c>
      <c r="D98" s="151"/>
      <c r="G98" s="22">
        <v>18.5</v>
      </c>
      <c r="H98" s="175">
        <f t="shared" si="0"/>
        <v>2</v>
      </c>
      <c r="I98" s="175"/>
    </row>
    <row r="99" spans="2:9" s="3" customFormat="1" x14ac:dyDescent="0.2">
      <c r="B99" s="22">
        <v>18.600000000000001</v>
      </c>
      <c r="C99" s="151">
        <v>2.0499999999999998</v>
      </c>
      <c r="D99" s="151"/>
      <c r="G99" s="22">
        <v>18.600000000000001</v>
      </c>
      <c r="H99" s="175">
        <f t="shared" si="0"/>
        <v>2.0499999999999998</v>
      </c>
      <c r="I99" s="175"/>
    </row>
    <row r="100" spans="2:9" s="3" customFormat="1" x14ac:dyDescent="0.2">
      <c r="B100" s="22">
        <v>18.7</v>
      </c>
      <c r="C100" s="151">
        <v>2.1</v>
      </c>
      <c r="D100" s="151"/>
      <c r="G100" s="22">
        <v>18.7</v>
      </c>
      <c r="H100" s="175">
        <f t="shared" si="0"/>
        <v>2.1</v>
      </c>
      <c r="I100" s="175"/>
    </row>
    <row r="101" spans="2:9" s="3" customFormat="1" x14ac:dyDescent="0.2">
      <c r="B101" s="22">
        <v>18.8</v>
      </c>
      <c r="C101" s="151">
        <v>2.15</v>
      </c>
      <c r="D101" s="151"/>
      <c r="G101" s="22">
        <v>18.8</v>
      </c>
      <c r="H101" s="175">
        <f t="shared" si="0"/>
        <v>2.15</v>
      </c>
      <c r="I101" s="175"/>
    </row>
    <row r="102" spans="2:9" s="3" customFormat="1" x14ac:dyDescent="0.2">
      <c r="B102" s="22">
        <v>18.899999999999999</v>
      </c>
      <c r="C102" s="151">
        <v>2.2000000000000002</v>
      </c>
      <c r="D102" s="151"/>
      <c r="G102" s="22">
        <v>18.899999999999999</v>
      </c>
      <c r="H102" s="175">
        <f t="shared" si="0"/>
        <v>2.2000000000000002</v>
      </c>
      <c r="I102" s="175"/>
    </row>
    <row r="103" spans="2:9" s="3" customFormat="1" x14ac:dyDescent="0.2">
      <c r="B103" s="22">
        <v>19</v>
      </c>
      <c r="C103" s="151">
        <v>2.25</v>
      </c>
      <c r="D103" s="151"/>
      <c r="G103" s="22">
        <v>19</v>
      </c>
      <c r="H103" s="175">
        <f t="shared" si="0"/>
        <v>2.25</v>
      </c>
      <c r="I103" s="175"/>
    </row>
    <row r="104" spans="2:9" s="3" customFormat="1" x14ac:dyDescent="0.2">
      <c r="B104" s="22">
        <v>19.100000000000001</v>
      </c>
      <c r="C104" s="151">
        <v>2.2999999999999998</v>
      </c>
      <c r="D104" s="151"/>
      <c r="G104" s="22">
        <v>19.100000000000001</v>
      </c>
      <c r="H104" s="175">
        <f t="shared" si="0"/>
        <v>2.2999999999999998</v>
      </c>
      <c r="I104" s="175"/>
    </row>
    <row r="105" spans="2:9" s="3" customFormat="1" x14ac:dyDescent="0.2">
      <c r="B105" s="22">
        <v>19.2</v>
      </c>
      <c r="C105" s="151">
        <v>2.35</v>
      </c>
      <c r="D105" s="151"/>
      <c r="G105" s="22">
        <v>19.2</v>
      </c>
      <c r="H105" s="175">
        <f t="shared" si="0"/>
        <v>2.35</v>
      </c>
      <c r="I105" s="175"/>
    </row>
    <row r="106" spans="2:9" s="3" customFormat="1" x14ac:dyDescent="0.2">
      <c r="B106" s="22">
        <v>19.3</v>
      </c>
      <c r="C106" s="151">
        <v>2.4</v>
      </c>
      <c r="D106" s="151"/>
      <c r="G106" s="22">
        <v>19.3</v>
      </c>
      <c r="H106" s="175">
        <f t="shared" si="0"/>
        <v>2.4</v>
      </c>
      <c r="I106" s="175"/>
    </row>
    <row r="107" spans="2:9" s="3" customFormat="1" x14ac:dyDescent="0.2">
      <c r="B107" s="22">
        <v>19.399999999999999</v>
      </c>
      <c r="C107" s="151">
        <v>2.4500000000000002</v>
      </c>
      <c r="D107" s="151"/>
      <c r="G107" s="22">
        <v>19.399999999999999</v>
      </c>
      <c r="H107" s="175">
        <f t="shared" si="0"/>
        <v>2.4500000000000002</v>
      </c>
      <c r="I107" s="175"/>
    </row>
    <row r="108" spans="2:9" s="3" customFormat="1" x14ac:dyDescent="0.2">
      <c r="B108" s="22">
        <v>19.5</v>
      </c>
      <c r="C108" s="151">
        <v>2.5</v>
      </c>
      <c r="D108" s="151"/>
      <c r="G108" s="22">
        <v>19.5</v>
      </c>
      <c r="H108" s="175">
        <f t="shared" si="0"/>
        <v>2.5</v>
      </c>
      <c r="I108" s="175"/>
    </row>
    <row r="109" spans="2:9" s="3" customFormat="1" x14ac:dyDescent="0.2">
      <c r="B109" s="22">
        <v>19.600000000000001</v>
      </c>
      <c r="C109" s="151">
        <v>2.5499999999999998</v>
      </c>
      <c r="D109" s="151"/>
      <c r="G109" s="22">
        <v>19.600000000000001</v>
      </c>
      <c r="H109" s="175">
        <f t="shared" si="0"/>
        <v>2.5499999999999998</v>
      </c>
      <c r="I109" s="175"/>
    </row>
    <row r="110" spans="2:9" s="3" customFormat="1" x14ac:dyDescent="0.2">
      <c r="B110" s="22">
        <v>19.7</v>
      </c>
      <c r="C110" s="151">
        <v>2.6</v>
      </c>
      <c r="D110" s="151"/>
      <c r="G110" s="22">
        <v>19.7</v>
      </c>
      <c r="H110" s="175">
        <f t="shared" si="0"/>
        <v>2.6</v>
      </c>
      <c r="I110" s="175"/>
    </row>
    <row r="111" spans="2:9" s="3" customFormat="1" x14ac:dyDescent="0.2">
      <c r="B111" s="22">
        <v>19.8</v>
      </c>
      <c r="C111" s="151">
        <v>2.65</v>
      </c>
      <c r="D111" s="151"/>
      <c r="G111" s="22">
        <v>19.8</v>
      </c>
      <c r="H111" s="175">
        <f t="shared" si="0"/>
        <v>2.65</v>
      </c>
      <c r="I111" s="175"/>
    </row>
    <row r="112" spans="2:9" s="3" customFormat="1" x14ac:dyDescent="0.2">
      <c r="B112" s="22">
        <v>19.899999999999999</v>
      </c>
      <c r="C112" s="151">
        <v>2.7</v>
      </c>
      <c r="D112" s="151"/>
      <c r="G112" s="22">
        <v>19.899999999999999</v>
      </c>
      <c r="H112" s="175">
        <f t="shared" si="0"/>
        <v>2.7</v>
      </c>
      <c r="I112" s="175"/>
    </row>
    <row r="113" spans="2:9" s="3" customFormat="1" x14ac:dyDescent="0.2">
      <c r="B113" s="22">
        <v>20</v>
      </c>
      <c r="C113" s="151">
        <v>2.75</v>
      </c>
      <c r="D113" s="151"/>
      <c r="G113" s="22">
        <v>20</v>
      </c>
      <c r="H113" s="175">
        <f t="shared" si="0"/>
        <v>2.75</v>
      </c>
      <c r="I113" s="175"/>
    </row>
    <row r="114" spans="2:9" s="3" customFormat="1" x14ac:dyDescent="0.2">
      <c r="B114" s="22">
        <v>20.100000000000001</v>
      </c>
      <c r="C114" s="151">
        <v>2.8</v>
      </c>
      <c r="D114" s="151"/>
      <c r="G114" s="22">
        <v>20.100000000000001</v>
      </c>
      <c r="H114" s="175">
        <f t="shared" si="0"/>
        <v>2.8</v>
      </c>
      <c r="I114" s="175"/>
    </row>
    <row r="115" spans="2:9" s="3" customFormat="1" x14ac:dyDescent="0.2">
      <c r="B115" s="22">
        <v>20.2</v>
      </c>
      <c r="C115" s="151">
        <v>2.85</v>
      </c>
      <c r="D115" s="151"/>
      <c r="G115" s="22">
        <v>20.2</v>
      </c>
      <c r="H115" s="175">
        <f t="shared" si="0"/>
        <v>2.85</v>
      </c>
      <c r="I115" s="175"/>
    </row>
    <row r="116" spans="2:9" s="3" customFormat="1" x14ac:dyDescent="0.2">
      <c r="B116" s="22">
        <v>20.3</v>
      </c>
      <c r="C116" s="151">
        <v>2.9</v>
      </c>
      <c r="D116" s="151"/>
      <c r="G116" s="22">
        <v>20.3</v>
      </c>
      <c r="H116" s="175">
        <f t="shared" si="0"/>
        <v>2.9</v>
      </c>
      <c r="I116" s="175"/>
    </row>
    <row r="117" spans="2:9" s="3" customFormat="1" x14ac:dyDescent="0.2">
      <c r="B117" s="22">
        <v>20.399999999999999</v>
      </c>
      <c r="C117" s="151">
        <v>2.95</v>
      </c>
      <c r="D117" s="151"/>
      <c r="G117" s="22">
        <v>20.399999999999999</v>
      </c>
      <c r="H117" s="175">
        <f t="shared" si="0"/>
        <v>2.95</v>
      </c>
      <c r="I117" s="175"/>
    </row>
    <row r="118" spans="2:9" s="3" customFormat="1" x14ac:dyDescent="0.2">
      <c r="B118" s="22">
        <v>20.5</v>
      </c>
      <c r="C118" s="151">
        <v>3</v>
      </c>
      <c r="D118" s="151"/>
      <c r="G118" s="22">
        <v>20.5</v>
      </c>
      <c r="H118" s="175">
        <f t="shared" si="0"/>
        <v>3</v>
      </c>
      <c r="I118" s="175"/>
    </row>
    <row r="119" spans="2:9" s="3" customFormat="1" x14ac:dyDescent="0.2">
      <c r="B119" s="22">
        <v>20.6</v>
      </c>
      <c r="C119" s="151">
        <v>3.05</v>
      </c>
      <c r="D119" s="151"/>
      <c r="G119" s="22">
        <v>20.6</v>
      </c>
      <c r="H119" s="175">
        <f t="shared" si="0"/>
        <v>3.05</v>
      </c>
      <c r="I119" s="175"/>
    </row>
    <row r="120" spans="2:9" s="3" customFormat="1" x14ac:dyDescent="0.2">
      <c r="B120" s="22">
        <v>20.7</v>
      </c>
      <c r="C120" s="151">
        <v>3.1</v>
      </c>
      <c r="D120" s="151"/>
      <c r="G120" s="22">
        <v>20.7</v>
      </c>
      <c r="H120" s="175">
        <f t="shared" si="0"/>
        <v>3.1</v>
      </c>
      <c r="I120" s="175"/>
    </row>
    <row r="121" spans="2:9" s="3" customFormat="1" x14ac:dyDescent="0.2">
      <c r="B121" s="22">
        <v>20.8</v>
      </c>
      <c r="C121" s="151">
        <v>3.15</v>
      </c>
      <c r="D121" s="151"/>
      <c r="G121" s="22">
        <v>20.8</v>
      </c>
      <c r="H121" s="175">
        <f t="shared" si="0"/>
        <v>3.15</v>
      </c>
      <c r="I121" s="175"/>
    </row>
    <row r="122" spans="2:9" s="3" customFormat="1" x14ac:dyDescent="0.2">
      <c r="B122" s="22">
        <v>20.9</v>
      </c>
      <c r="C122" s="151">
        <v>3.2</v>
      </c>
      <c r="D122" s="151"/>
      <c r="G122" s="22">
        <v>20.9</v>
      </c>
      <c r="H122" s="175">
        <f t="shared" si="0"/>
        <v>3.2</v>
      </c>
      <c r="I122" s="175"/>
    </row>
    <row r="123" spans="2:9" s="3" customFormat="1" x14ac:dyDescent="0.2">
      <c r="B123" s="22">
        <v>21</v>
      </c>
      <c r="C123" s="151">
        <v>3.25</v>
      </c>
      <c r="D123" s="151"/>
      <c r="G123" s="22">
        <v>21</v>
      </c>
      <c r="H123" s="175">
        <f t="shared" si="0"/>
        <v>3.25</v>
      </c>
      <c r="I123" s="175"/>
    </row>
    <row r="124" spans="2:9" s="3" customFormat="1" x14ac:dyDescent="0.2">
      <c r="B124" s="22">
        <v>21.1</v>
      </c>
      <c r="C124" s="151">
        <v>3.3</v>
      </c>
      <c r="D124" s="151"/>
      <c r="G124" s="22">
        <v>21.1</v>
      </c>
      <c r="H124" s="175">
        <f t="shared" si="0"/>
        <v>3.3</v>
      </c>
      <c r="I124" s="175"/>
    </row>
    <row r="125" spans="2:9" s="3" customFormat="1" x14ac:dyDescent="0.2">
      <c r="B125" s="22">
        <v>21.2</v>
      </c>
      <c r="C125" s="151">
        <v>3.35</v>
      </c>
      <c r="D125" s="151"/>
      <c r="G125" s="22">
        <v>21.2</v>
      </c>
      <c r="H125" s="175">
        <f t="shared" si="0"/>
        <v>3.35</v>
      </c>
      <c r="I125" s="175"/>
    </row>
    <row r="126" spans="2:9" s="3" customFormat="1" x14ac:dyDescent="0.2">
      <c r="B126" s="22">
        <v>21.3</v>
      </c>
      <c r="C126" s="151">
        <v>3.4</v>
      </c>
      <c r="D126" s="151"/>
      <c r="G126" s="22">
        <v>21.3</v>
      </c>
      <c r="H126" s="175">
        <f t="shared" si="0"/>
        <v>3.4</v>
      </c>
      <c r="I126" s="175"/>
    </row>
    <row r="127" spans="2:9" s="3" customFormat="1" x14ac:dyDescent="0.2">
      <c r="B127" s="22">
        <v>21.4</v>
      </c>
      <c r="C127" s="151">
        <v>3.45</v>
      </c>
      <c r="D127" s="151"/>
      <c r="G127" s="22">
        <v>21.4</v>
      </c>
      <c r="H127" s="175">
        <f t="shared" si="0"/>
        <v>3.45</v>
      </c>
      <c r="I127" s="175"/>
    </row>
    <row r="128" spans="2:9" s="3" customFormat="1" x14ac:dyDescent="0.2">
      <c r="B128" s="22">
        <v>21.5</v>
      </c>
      <c r="C128" s="151">
        <v>3.5</v>
      </c>
      <c r="D128" s="151"/>
      <c r="G128" s="22">
        <v>21.5</v>
      </c>
      <c r="H128" s="175">
        <f t="shared" si="0"/>
        <v>3.5</v>
      </c>
      <c r="I128" s="175"/>
    </row>
    <row r="129" spans="2:9" s="3" customFormat="1" x14ac:dyDescent="0.2">
      <c r="B129" s="22">
        <v>21.6</v>
      </c>
      <c r="C129" s="151">
        <v>3.55</v>
      </c>
      <c r="D129" s="151"/>
      <c r="G129" s="22">
        <v>21.6</v>
      </c>
      <c r="H129" s="175">
        <f t="shared" ref="H129:H183" si="1">C129</f>
        <v>3.55</v>
      </c>
      <c r="I129" s="175"/>
    </row>
    <row r="130" spans="2:9" s="3" customFormat="1" x14ac:dyDescent="0.2">
      <c r="B130" s="22">
        <v>21.7</v>
      </c>
      <c r="C130" s="151">
        <v>3.6</v>
      </c>
      <c r="D130" s="151"/>
      <c r="G130" s="22">
        <v>21.7</v>
      </c>
      <c r="H130" s="175">
        <f t="shared" si="1"/>
        <v>3.6</v>
      </c>
      <c r="I130" s="175"/>
    </row>
    <row r="131" spans="2:9" s="3" customFormat="1" x14ac:dyDescent="0.2">
      <c r="B131" s="22">
        <v>21.8</v>
      </c>
      <c r="C131" s="151">
        <v>3.65</v>
      </c>
      <c r="D131" s="151"/>
      <c r="G131" s="22">
        <v>21.8</v>
      </c>
      <c r="H131" s="175">
        <f t="shared" si="1"/>
        <v>3.65</v>
      </c>
      <c r="I131" s="175"/>
    </row>
    <row r="132" spans="2:9" s="3" customFormat="1" x14ac:dyDescent="0.2">
      <c r="B132" s="22">
        <v>21.9</v>
      </c>
      <c r="C132" s="151">
        <v>3.7</v>
      </c>
      <c r="D132" s="151"/>
      <c r="G132" s="22">
        <v>21.9</v>
      </c>
      <c r="H132" s="175">
        <f t="shared" si="1"/>
        <v>3.7</v>
      </c>
      <c r="I132" s="175"/>
    </row>
    <row r="133" spans="2:9" s="3" customFormat="1" x14ac:dyDescent="0.2">
      <c r="B133" s="22">
        <v>22</v>
      </c>
      <c r="C133" s="151">
        <v>3.75</v>
      </c>
      <c r="D133" s="151"/>
      <c r="G133" s="22">
        <v>22</v>
      </c>
      <c r="H133" s="175">
        <f t="shared" si="1"/>
        <v>3.75</v>
      </c>
      <c r="I133" s="175"/>
    </row>
    <row r="134" spans="2:9" s="3" customFormat="1" x14ac:dyDescent="0.2">
      <c r="B134" s="22">
        <v>22.1</v>
      </c>
      <c r="C134" s="151">
        <v>3.8</v>
      </c>
      <c r="D134" s="151"/>
      <c r="G134" s="22">
        <v>22.1</v>
      </c>
      <c r="H134" s="175">
        <f t="shared" si="1"/>
        <v>3.8</v>
      </c>
      <c r="I134" s="175"/>
    </row>
    <row r="135" spans="2:9" s="3" customFormat="1" x14ac:dyDescent="0.2">
      <c r="B135" s="22">
        <v>22.2</v>
      </c>
      <c r="C135" s="151">
        <v>3.85</v>
      </c>
      <c r="D135" s="151"/>
      <c r="G135" s="22">
        <v>22.2</v>
      </c>
      <c r="H135" s="175">
        <f t="shared" si="1"/>
        <v>3.85</v>
      </c>
      <c r="I135" s="175"/>
    </row>
    <row r="136" spans="2:9" s="3" customFormat="1" x14ac:dyDescent="0.2">
      <c r="B136" s="22">
        <v>22.3</v>
      </c>
      <c r="C136" s="151">
        <v>3.9</v>
      </c>
      <c r="D136" s="151"/>
      <c r="G136" s="22">
        <v>22.3</v>
      </c>
      <c r="H136" s="175">
        <f t="shared" si="1"/>
        <v>3.9</v>
      </c>
      <c r="I136" s="175"/>
    </row>
    <row r="137" spans="2:9" s="3" customFormat="1" x14ac:dyDescent="0.2">
      <c r="B137" s="22">
        <v>22.4</v>
      </c>
      <c r="C137" s="151">
        <v>3.95</v>
      </c>
      <c r="D137" s="151"/>
      <c r="G137" s="22">
        <v>22.4</v>
      </c>
      <c r="H137" s="175">
        <f t="shared" si="1"/>
        <v>3.95</v>
      </c>
      <c r="I137" s="175"/>
    </row>
    <row r="138" spans="2:9" s="3" customFormat="1" x14ac:dyDescent="0.2">
      <c r="B138" s="22">
        <v>22.5</v>
      </c>
      <c r="C138" s="151">
        <v>4</v>
      </c>
      <c r="D138" s="151"/>
      <c r="G138" s="22">
        <v>22.5</v>
      </c>
      <c r="H138" s="175">
        <f t="shared" si="1"/>
        <v>4</v>
      </c>
      <c r="I138" s="175"/>
    </row>
    <row r="139" spans="2:9" s="3" customFormat="1" x14ac:dyDescent="0.2">
      <c r="B139" s="22">
        <v>22.6</v>
      </c>
      <c r="C139" s="151">
        <v>4.05</v>
      </c>
      <c r="D139" s="151"/>
      <c r="G139" s="22">
        <v>22.6</v>
      </c>
      <c r="H139" s="175">
        <f t="shared" si="1"/>
        <v>4.05</v>
      </c>
      <c r="I139" s="175"/>
    </row>
    <row r="140" spans="2:9" s="3" customFormat="1" x14ac:dyDescent="0.2">
      <c r="B140" s="22">
        <v>22.7</v>
      </c>
      <c r="C140" s="151">
        <v>4.0999999999999996</v>
      </c>
      <c r="D140" s="151"/>
      <c r="G140" s="22">
        <v>22.7</v>
      </c>
      <c r="H140" s="175">
        <f t="shared" si="1"/>
        <v>4.0999999999999996</v>
      </c>
      <c r="I140" s="175"/>
    </row>
    <row r="141" spans="2:9" s="3" customFormat="1" x14ac:dyDescent="0.2">
      <c r="B141" s="22">
        <v>22.8</v>
      </c>
      <c r="C141" s="151">
        <v>4.1500000000000004</v>
      </c>
      <c r="D141" s="151"/>
      <c r="G141" s="22">
        <v>22.8</v>
      </c>
      <c r="H141" s="175">
        <f t="shared" si="1"/>
        <v>4.1500000000000004</v>
      </c>
      <c r="I141" s="175"/>
    </row>
    <row r="142" spans="2:9" s="3" customFormat="1" x14ac:dyDescent="0.2">
      <c r="B142" s="22">
        <v>22.9</v>
      </c>
      <c r="C142" s="151">
        <v>4.2</v>
      </c>
      <c r="D142" s="151"/>
      <c r="G142" s="22">
        <v>22.9</v>
      </c>
      <c r="H142" s="175">
        <f t="shared" si="1"/>
        <v>4.2</v>
      </c>
      <c r="I142" s="175"/>
    </row>
    <row r="143" spans="2:9" s="3" customFormat="1" x14ac:dyDescent="0.2">
      <c r="B143" s="22">
        <v>23</v>
      </c>
      <c r="C143" s="151">
        <v>4.25</v>
      </c>
      <c r="D143" s="151"/>
      <c r="G143" s="22">
        <v>23</v>
      </c>
      <c r="H143" s="175">
        <f t="shared" si="1"/>
        <v>4.25</v>
      </c>
      <c r="I143" s="175"/>
    </row>
    <row r="144" spans="2:9" s="3" customFormat="1" x14ac:dyDescent="0.2">
      <c r="B144" s="22">
        <v>23.1</v>
      </c>
      <c r="C144" s="151">
        <v>4.3</v>
      </c>
      <c r="D144" s="151"/>
      <c r="G144" s="22">
        <v>23.1</v>
      </c>
      <c r="H144" s="175">
        <f t="shared" si="1"/>
        <v>4.3</v>
      </c>
      <c r="I144" s="175"/>
    </row>
    <row r="145" spans="2:9" s="3" customFormat="1" x14ac:dyDescent="0.2">
      <c r="B145" s="22">
        <v>23.2</v>
      </c>
      <c r="C145" s="151">
        <v>4.3499999999999996</v>
      </c>
      <c r="D145" s="151"/>
      <c r="G145" s="22">
        <v>23.2</v>
      </c>
      <c r="H145" s="175">
        <f t="shared" si="1"/>
        <v>4.3499999999999996</v>
      </c>
      <c r="I145" s="175"/>
    </row>
    <row r="146" spans="2:9" s="3" customFormat="1" x14ac:dyDescent="0.2">
      <c r="B146" s="22">
        <v>23.3</v>
      </c>
      <c r="C146" s="151">
        <v>4.4000000000000004</v>
      </c>
      <c r="D146" s="151"/>
      <c r="G146" s="22">
        <v>23.3</v>
      </c>
      <c r="H146" s="175">
        <f t="shared" si="1"/>
        <v>4.4000000000000004</v>
      </c>
      <c r="I146" s="175"/>
    </row>
    <row r="147" spans="2:9" s="3" customFormat="1" x14ac:dyDescent="0.2">
      <c r="B147" s="22">
        <v>23.4</v>
      </c>
      <c r="C147" s="151">
        <v>4.45</v>
      </c>
      <c r="D147" s="151"/>
      <c r="G147" s="22">
        <v>23.4</v>
      </c>
      <c r="H147" s="175">
        <f t="shared" si="1"/>
        <v>4.45</v>
      </c>
      <c r="I147" s="175"/>
    </row>
    <row r="148" spans="2:9" s="3" customFormat="1" x14ac:dyDescent="0.2">
      <c r="B148" s="22">
        <v>23.5</v>
      </c>
      <c r="C148" s="151">
        <v>4.5</v>
      </c>
      <c r="D148" s="151"/>
      <c r="G148" s="22">
        <v>23.5</v>
      </c>
      <c r="H148" s="175">
        <f t="shared" si="1"/>
        <v>4.5</v>
      </c>
      <c r="I148" s="175"/>
    </row>
    <row r="149" spans="2:9" s="3" customFormat="1" x14ac:dyDescent="0.2">
      <c r="B149" s="22">
        <v>23.6</v>
      </c>
      <c r="C149" s="151">
        <v>4.55</v>
      </c>
      <c r="D149" s="151"/>
      <c r="G149" s="22">
        <v>23.6</v>
      </c>
      <c r="H149" s="175">
        <f t="shared" si="1"/>
        <v>4.55</v>
      </c>
      <c r="I149" s="175"/>
    </row>
    <row r="150" spans="2:9" s="3" customFormat="1" x14ac:dyDescent="0.2">
      <c r="B150" s="22">
        <v>23.7</v>
      </c>
      <c r="C150" s="151">
        <v>4.5999999999999996</v>
      </c>
      <c r="D150" s="151"/>
      <c r="G150" s="22">
        <v>23.7</v>
      </c>
      <c r="H150" s="175">
        <f t="shared" si="1"/>
        <v>4.5999999999999996</v>
      </c>
      <c r="I150" s="175"/>
    </row>
    <row r="151" spans="2:9" s="3" customFormat="1" x14ac:dyDescent="0.2">
      <c r="B151" s="22">
        <v>23.8</v>
      </c>
      <c r="C151" s="151">
        <v>4.6500000000000004</v>
      </c>
      <c r="D151" s="151"/>
      <c r="G151" s="22">
        <v>23.8</v>
      </c>
      <c r="H151" s="175">
        <f t="shared" si="1"/>
        <v>4.6500000000000004</v>
      </c>
      <c r="I151" s="175"/>
    </row>
    <row r="152" spans="2:9" s="3" customFormat="1" x14ac:dyDescent="0.2">
      <c r="B152" s="22">
        <v>23.9</v>
      </c>
      <c r="C152" s="151">
        <v>4.7</v>
      </c>
      <c r="D152" s="151"/>
      <c r="G152" s="22">
        <v>23.9</v>
      </c>
      <c r="H152" s="175">
        <f t="shared" si="1"/>
        <v>4.7</v>
      </c>
      <c r="I152" s="175"/>
    </row>
    <row r="153" spans="2:9" s="3" customFormat="1" x14ac:dyDescent="0.2">
      <c r="B153" s="22">
        <v>24</v>
      </c>
      <c r="C153" s="151">
        <v>4.75</v>
      </c>
      <c r="D153" s="151"/>
      <c r="G153" s="22">
        <v>24</v>
      </c>
      <c r="H153" s="175">
        <f t="shared" si="1"/>
        <v>4.75</v>
      </c>
      <c r="I153" s="175"/>
    </row>
    <row r="154" spans="2:9" s="3" customFormat="1" x14ac:dyDescent="0.2">
      <c r="B154" s="22">
        <v>24.1</v>
      </c>
      <c r="C154" s="151">
        <v>4.8</v>
      </c>
      <c r="D154" s="151"/>
      <c r="G154" s="22">
        <v>24.1</v>
      </c>
      <c r="H154" s="175">
        <f t="shared" si="1"/>
        <v>4.8</v>
      </c>
      <c r="I154" s="175"/>
    </row>
    <row r="155" spans="2:9" s="3" customFormat="1" x14ac:dyDescent="0.2">
      <c r="B155" s="22">
        <v>24.2</v>
      </c>
      <c r="C155" s="151">
        <v>4.8499999999999996</v>
      </c>
      <c r="D155" s="151"/>
      <c r="G155" s="22">
        <v>24.2</v>
      </c>
      <c r="H155" s="175">
        <f t="shared" si="1"/>
        <v>4.8499999999999996</v>
      </c>
      <c r="I155" s="175"/>
    </row>
    <row r="156" spans="2:9" s="3" customFormat="1" x14ac:dyDescent="0.2">
      <c r="B156" s="22">
        <v>24.3</v>
      </c>
      <c r="C156" s="151">
        <v>4.9000000000000004</v>
      </c>
      <c r="D156" s="151"/>
      <c r="G156" s="22">
        <v>24.3</v>
      </c>
      <c r="H156" s="175">
        <f t="shared" si="1"/>
        <v>4.9000000000000004</v>
      </c>
      <c r="I156" s="175"/>
    </row>
    <row r="157" spans="2:9" s="3" customFormat="1" x14ac:dyDescent="0.2">
      <c r="B157" s="22">
        <v>24.4</v>
      </c>
      <c r="C157" s="151">
        <v>4.95</v>
      </c>
      <c r="D157" s="151"/>
      <c r="G157" s="22">
        <v>24.4</v>
      </c>
      <c r="H157" s="175">
        <f t="shared" si="1"/>
        <v>4.95</v>
      </c>
      <c r="I157" s="175"/>
    </row>
    <row r="158" spans="2:9" s="3" customFormat="1" x14ac:dyDescent="0.2">
      <c r="B158" s="22">
        <v>24.5</v>
      </c>
      <c r="C158" s="151">
        <v>5</v>
      </c>
      <c r="D158" s="151"/>
      <c r="G158" s="22">
        <v>24.5</v>
      </c>
      <c r="H158" s="175">
        <f t="shared" si="1"/>
        <v>5</v>
      </c>
      <c r="I158" s="175"/>
    </row>
    <row r="159" spans="2:9" s="3" customFormat="1" x14ac:dyDescent="0.2">
      <c r="B159" s="22">
        <v>24.6</v>
      </c>
      <c r="C159" s="151">
        <v>5.05</v>
      </c>
      <c r="D159" s="151"/>
      <c r="G159" s="22">
        <v>24.6</v>
      </c>
      <c r="H159" s="175">
        <f t="shared" si="1"/>
        <v>5.05</v>
      </c>
      <c r="I159" s="175"/>
    </row>
    <row r="160" spans="2:9" s="3" customFormat="1" x14ac:dyDescent="0.2">
      <c r="B160" s="22">
        <v>24.7</v>
      </c>
      <c r="C160" s="151">
        <v>5.0999999999999996</v>
      </c>
      <c r="D160" s="151"/>
      <c r="G160" s="22">
        <v>24.7</v>
      </c>
      <c r="H160" s="175">
        <f t="shared" si="1"/>
        <v>5.0999999999999996</v>
      </c>
      <c r="I160" s="175"/>
    </row>
    <row r="161" spans="2:9" s="3" customFormat="1" x14ac:dyDescent="0.2">
      <c r="B161" s="22">
        <v>24.8</v>
      </c>
      <c r="C161" s="151">
        <v>5.15</v>
      </c>
      <c r="D161" s="151"/>
      <c r="G161" s="22">
        <v>24.8</v>
      </c>
      <c r="H161" s="175">
        <f t="shared" si="1"/>
        <v>5.15</v>
      </c>
      <c r="I161" s="175"/>
    </row>
    <row r="162" spans="2:9" s="3" customFormat="1" x14ac:dyDescent="0.2">
      <c r="B162" s="22">
        <v>24.9</v>
      </c>
      <c r="C162" s="151">
        <v>5.2</v>
      </c>
      <c r="D162" s="151"/>
      <c r="G162" s="22">
        <v>24.9</v>
      </c>
      <c r="H162" s="175">
        <f t="shared" si="1"/>
        <v>5.2</v>
      </c>
      <c r="I162" s="175"/>
    </row>
    <row r="163" spans="2:9" s="3" customFormat="1" x14ac:dyDescent="0.2">
      <c r="B163" s="22">
        <v>25</v>
      </c>
      <c r="C163" s="151">
        <v>5.25</v>
      </c>
      <c r="D163" s="151"/>
      <c r="G163" s="22">
        <v>25</v>
      </c>
      <c r="H163" s="175">
        <f t="shared" si="1"/>
        <v>5.25</v>
      </c>
      <c r="I163" s="175"/>
    </row>
    <row r="164" spans="2:9" s="3" customFormat="1" x14ac:dyDescent="0.2">
      <c r="B164" s="22">
        <v>25.1</v>
      </c>
      <c r="C164" s="151">
        <v>5.3</v>
      </c>
      <c r="D164" s="151"/>
      <c r="G164" s="22">
        <v>25.1</v>
      </c>
      <c r="H164" s="175">
        <f t="shared" si="1"/>
        <v>5.3</v>
      </c>
      <c r="I164" s="175"/>
    </row>
    <row r="165" spans="2:9" s="3" customFormat="1" x14ac:dyDescent="0.2">
      <c r="B165" s="22">
        <v>25.2</v>
      </c>
      <c r="C165" s="151">
        <v>5.35</v>
      </c>
      <c r="D165" s="151"/>
      <c r="G165" s="22">
        <v>25.2</v>
      </c>
      <c r="H165" s="175">
        <f t="shared" si="1"/>
        <v>5.35</v>
      </c>
      <c r="I165" s="175"/>
    </row>
    <row r="166" spans="2:9" s="3" customFormat="1" x14ac:dyDescent="0.2">
      <c r="B166" s="22">
        <v>25.3</v>
      </c>
      <c r="C166" s="151">
        <v>5.4</v>
      </c>
      <c r="D166" s="151"/>
      <c r="G166" s="22">
        <v>25.3</v>
      </c>
      <c r="H166" s="175">
        <f t="shared" si="1"/>
        <v>5.4</v>
      </c>
      <c r="I166" s="175"/>
    </row>
    <row r="167" spans="2:9" s="3" customFormat="1" x14ac:dyDescent="0.2">
      <c r="B167" s="22">
        <v>25.4</v>
      </c>
      <c r="C167" s="151">
        <v>5.45</v>
      </c>
      <c r="D167" s="151"/>
      <c r="G167" s="22">
        <v>25.4</v>
      </c>
      <c r="H167" s="175">
        <f t="shared" si="1"/>
        <v>5.45</v>
      </c>
      <c r="I167" s="175"/>
    </row>
    <row r="168" spans="2:9" s="3" customFormat="1" x14ac:dyDescent="0.2">
      <c r="B168" s="22">
        <v>25.5</v>
      </c>
      <c r="C168" s="151">
        <v>5.5</v>
      </c>
      <c r="D168" s="151"/>
      <c r="G168" s="22">
        <v>25.5</v>
      </c>
      <c r="H168" s="175">
        <f t="shared" si="1"/>
        <v>5.5</v>
      </c>
      <c r="I168" s="175"/>
    </row>
    <row r="169" spans="2:9" s="3" customFormat="1" x14ac:dyDescent="0.2">
      <c r="B169" s="22">
        <v>25.6</v>
      </c>
      <c r="C169" s="151">
        <v>5.55</v>
      </c>
      <c r="D169" s="151"/>
      <c r="G169" s="22">
        <v>25.6</v>
      </c>
      <c r="H169" s="175">
        <f t="shared" si="1"/>
        <v>5.55</v>
      </c>
      <c r="I169" s="175"/>
    </row>
    <row r="170" spans="2:9" s="3" customFormat="1" x14ac:dyDescent="0.2">
      <c r="B170" s="22">
        <v>25.7</v>
      </c>
      <c r="C170" s="151">
        <v>5.6</v>
      </c>
      <c r="D170" s="151"/>
      <c r="G170" s="22">
        <v>25.7</v>
      </c>
      <c r="H170" s="175">
        <f t="shared" si="1"/>
        <v>5.6</v>
      </c>
      <c r="I170" s="175"/>
    </row>
    <row r="171" spans="2:9" s="3" customFormat="1" x14ac:dyDescent="0.2">
      <c r="B171" s="22">
        <v>25.8</v>
      </c>
      <c r="C171" s="151">
        <v>5.65</v>
      </c>
      <c r="D171" s="151"/>
      <c r="G171" s="22">
        <v>25.8</v>
      </c>
      <c r="H171" s="175">
        <f t="shared" si="1"/>
        <v>5.65</v>
      </c>
      <c r="I171" s="175"/>
    </row>
    <row r="172" spans="2:9" s="3" customFormat="1" x14ac:dyDescent="0.2">
      <c r="B172" s="22">
        <v>25.9</v>
      </c>
      <c r="C172" s="151">
        <v>5.7</v>
      </c>
      <c r="D172" s="151"/>
      <c r="G172" s="22">
        <v>25.9</v>
      </c>
      <c r="H172" s="175">
        <f t="shared" si="1"/>
        <v>5.7</v>
      </c>
      <c r="I172" s="175"/>
    </row>
    <row r="173" spans="2:9" s="3" customFormat="1" x14ac:dyDescent="0.2">
      <c r="B173" s="22">
        <v>26</v>
      </c>
      <c r="C173" s="151">
        <v>5.75</v>
      </c>
      <c r="D173" s="151"/>
      <c r="G173" s="22">
        <v>26</v>
      </c>
      <c r="H173" s="175">
        <f t="shared" si="1"/>
        <v>5.75</v>
      </c>
      <c r="I173" s="175"/>
    </row>
    <row r="174" spans="2:9" s="3" customFormat="1" x14ac:dyDescent="0.2">
      <c r="B174" s="22">
        <v>26.1</v>
      </c>
      <c r="C174" s="151">
        <v>5.8</v>
      </c>
      <c r="D174" s="151"/>
      <c r="G174" s="22">
        <v>26.1</v>
      </c>
      <c r="H174" s="175">
        <f t="shared" si="1"/>
        <v>5.8</v>
      </c>
      <c r="I174" s="175"/>
    </row>
    <row r="175" spans="2:9" s="3" customFormat="1" x14ac:dyDescent="0.2">
      <c r="B175" s="22">
        <v>26.2</v>
      </c>
      <c r="C175" s="151">
        <v>5.85</v>
      </c>
      <c r="D175" s="151"/>
      <c r="G175" s="22">
        <v>26.2</v>
      </c>
      <c r="H175" s="175">
        <f t="shared" si="1"/>
        <v>5.85</v>
      </c>
      <c r="I175" s="175"/>
    </row>
    <row r="176" spans="2:9" s="3" customFormat="1" x14ac:dyDescent="0.2">
      <c r="B176" s="22">
        <v>26.3</v>
      </c>
      <c r="C176" s="151">
        <v>5.9</v>
      </c>
      <c r="D176" s="151"/>
      <c r="G176" s="22">
        <v>26.3</v>
      </c>
      <c r="H176" s="175">
        <f t="shared" si="1"/>
        <v>5.9</v>
      </c>
      <c r="I176" s="175"/>
    </row>
    <row r="177" spans="2:11" s="3" customFormat="1" x14ac:dyDescent="0.2">
      <c r="B177" s="22">
        <v>26.4</v>
      </c>
      <c r="C177" s="151">
        <v>5.95</v>
      </c>
      <c r="D177" s="151"/>
      <c r="G177" s="22">
        <v>26.4</v>
      </c>
      <c r="H177" s="175">
        <f t="shared" si="1"/>
        <v>5.95</v>
      </c>
      <c r="I177" s="175"/>
    </row>
    <row r="178" spans="2:11" s="3" customFormat="1" x14ac:dyDescent="0.2">
      <c r="B178" s="22">
        <v>26.5</v>
      </c>
      <c r="C178" s="151">
        <v>6</v>
      </c>
      <c r="D178" s="151"/>
      <c r="G178" s="22">
        <v>26.5</v>
      </c>
      <c r="H178" s="175">
        <f t="shared" si="1"/>
        <v>6</v>
      </c>
      <c r="I178" s="175"/>
    </row>
    <row r="179" spans="2:11" s="3" customFormat="1" x14ac:dyDescent="0.2">
      <c r="B179" s="22">
        <v>26.6</v>
      </c>
      <c r="C179" s="151">
        <v>6.05</v>
      </c>
      <c r="D179" s="151"/>
      <c r="G179" s="22">
        <v>26.6</v>
      </c>
      <c r="H179" s="175">
        <f t="shared" si="1"/>
        <v>6.05</v>
      </c>
      <c r="I179" s="175"/>
    </row>
    <row r="180" spans="2:11" s="3" customFormat="1" x14ac:dyDescent="0.2">
      <c r="B180" s="22">
        <v>26.7</v>
      </c>
      <c r="C180" s="151">
        <v>6.1</v>
      </c>
      <c r="D180" s="151"/>
      <c r="G180" s="22">
        <v>26.7</v>
      </c>
      <c r="H180" s="175">
        <f t="shared" si="1"/>
        <v>6.1</v>
      </c>
      <c r="I180" s="175"/>
    </row>
    <row r="181" spans="2:11" s="3" customFormat="1" x14ac:dyDescent="0.2">
      <c r="B181" s="22">
        <v>26.8</v>
      </c>
      <c r="C181" s="151">
        <v>6.15</v>
      </c>
      <c r="D181" s="151"/>
      <c r="G181" s="22">
        <v>26.8</v>
      </c>
      <c r="H181" s="175">
        <f t="shared" si="1"/>
        <v>6.15</v>
      </c>
      <c r="I181" s="175"/>
    </row>
    <row r="182" spans="2:11" s="3" customFormat="1" x14ac:dyDescent="0.2">
      <c r="B182" s="22">
        <v>26.9</v>
      </c>
      <c r="C182" s="151">
        <v>6.2</v>
      </c>
      <c r="D182" s="151"/>
      <c r="G182" s="22">
        <v>26.9</v>
      </c>
      <c r="H182" s="175">
        <f t="shared" si="1"/>
        <v>6.2</v>
      </c>
      <c r="I182" s="175"/>
    </row>
    <row r="183" spans="2:11" s="3" customFormat="1" x14ac:dyDescent="0.2">
      <c r="B183" s="22">
        <v>27</v>
      </c>
      <c r="C183" s="151">
        <v>6.25</v>
      </c>
      <c r="D183" s="151"/>
      <c r="G183" s="22">
        <v>27</v>
      </c>
      <c r="H183" s="175">
        <f t="shared" si="1"/>
        <v>6.25</v>
      </c>
      <c r="I183" s="175"/>
    </row>
    <row r="184" spans="2:11" s="3" customFormat="1" x14ac:dyDescent="0.2"/>
    <row r="185" spans="2:11" s="3" customFormat="1" x14ac:dyDescent="0.2"/>
    <row r="186" spans="2:11" s="3" customFormat="1" ht="14.25" x14ac:dyDescent="0.2">
      <c r="B186" s="13" t="s">
        <v>1</v>
      </c>
      <c r="C186" s="49"/>
      <c r="D186" s="26"/>
      <c r="E186" s="26"/>
      <c r="F186" s="26"/>
      <c r="G186" s="13"/>
      <c r="H186" s="49"/>
      <c r="I186" s="26"/>
      <c r="J186" s="26"/>
      <c r="K186" s="26"/>
    </row>
    <row r="187" spans="2:11" s="3" customFormat="1" ht="14.25" x14ac:dyDescent="0.2">
      <c r="B187" s="17" t="s">
        <v>2</v>
      </c>
      <c r="C187" s="49"/>
      <c r="D187" s="26"/>
      <c r="E187" s="26"/>
      <c r="F187" s="26"/>
      <c r="G187" s="17"/>
      <c r="H187" s="49"/>
      <c r="I187" s="26"/>
      <c r="J187" s="26"/>
      <c r="K187" s="26"/>
    </row>
    <row r="188" spans="2:11" s="3" customFormat="1" x14ac:dyDescent="0.2">
      <c r="B188" s="17"/>
      <c r="C188" s="50"/>
      <c r="D188" s="26"/>
      <c r="E188" s="26"/>
      <c r="F188" s="26"/>
      <c r="G188" s="17"/>
      <c r="H188" s="50"/>
      <c r="I188" s="26"/>
      <c r="J188" s="26"/>
      <c r="K188" s="26"/>
    </row>
    <row r="189" spans="2:11" s="3" customFormat="1" x14ac:dyDescent="0.2">
      <c r="B189" s="60" t="s">
        <v>3</v>
      </c>
      <c r="C189" s="176">
        <v>42612</v>
      </c>
      <c r="D189" s="176"/>
      <c r="E189" s="61" t="str">
        <f ca="1">IF(C189&gt;C190,"noch "&amp;C189-C190&amp;" Tage","abgelaufen")</f>
        <v>noch 62 Tage</v>
      </c>
      <c r="F189" s="61"/>
      <c r="G189" s="60"/>
      <c r="H189" s="50"/>
      <c r="I189" s="26"/>
      <c r="J189" s="61"/>
      <c r="K189" s="61"/>
    </row>
    <row r="190" spans="2:11" s="3" customFormat="1" ht="21.75" hidden="1" customHeight="1" x14ac:dyDescent="0.2">
      <c r="C190" s="153">
        <f ca="1">TODAY()</f>
        <v>42550</v>
      </c>
      <c r="D190" s="154"/>
      <c r="H190" s="50"/>
      <c r="I190" s="26"/>
    </row>
    <row r="191" spans="2:11" s="3" customFormat="1" x14ac:dyDescent="0.2"/>
    <row r="192" spans="2:11" s="3" customFormat="1" x14ac:dyDescent="0.2"/>
    <row r="193" s="3" customFormat="1" x14ac:dyDescent="0.2"/>
    <row r="194" s="3" customFormat="1" x14ac:dyDescent="0.2"/>
    <row r="195" s="3" customFormat="1" x14ac:dyDescent="0.2"/>
    <row r="196" s="3" customFormat="1" x14ac:dyDescent="0.2"/>
    <row r="197" s="3" customFormat="1" x14ac:dyDescent="0.2"/>
    <row r="198" s="3" customFormat="1" x14ac:dyDescent="0.2"/>
    <row r="199" s="3" customFormat="1" x14ac:dyDescent="0.2"/>
    <row r="200" s="3" customFormat="1" x14ac:dyDescent="0.2"/>
    <row r="201" s="3" customFormat="1" x14ac:dyDescent="0.2"/>
    <row r="202" s="3" customFormat="1" x14ac:dyDescent="0.2"/>
    <row r="203" s="3" customFormat="1" x14ac:dyDescent="0.2"/>
    <row r="204" s="3" customFormat="1" x14ac:dyDescent="0.2"/>
    <row r="205" s="3" customFormat="1" x14ac:dyDescent="0.2"/>
    <row r="206" s="3" customFormat="1" x14ac:dyDescent="0.2"/>
    <row r="207" s="3" customFormat="1" x14ac:dyDescent="0.2"/>
    <row r="208" s="3" customFormat="1" x14ac:dyDescent="0.2"/>
    <row r="209" s="3" customFormat="1" x14ac:dyDescent="0.2"/>
    <row r="210" s="3" customFormat="1" x14ac:dyDescent="0.2"/>
    <row r="211" s="3" customFormat="1" x14ac:dyDescent="0.2"/>
    <row r="212" s="3" customFormat="1" x14ac:dyDescent="0.2"/>
    <row r="213" s="3" customFormat="1" x14ac:dyDescent="0.2"/>
    <row r="214" s="3" customFormat="1" x14ac:dyDescent="0.2"/>
    <row r="215" s="3" customFormat="1" x14ac:dyDescent="0.2"/>
    <row r="216" s="3" customFormat="1" x14ac:dyDescent="0.2"/>
    <row r="217" s="3" customFormat="1" x14ac:dyDescent="0.2"/>
    <row r="218" s="3" customFormat="1" x14ac:dyDescent="0.2"/>
    <row r="219" s="3" customFormat="1" x14ac:dyDescent="0.2"/>
    <row r="220" s="3" customFormat="1" x14ac:dyDescent="0.2"/>
    <row r="221" s="3" customFormat="1" x14ac:dyDescent="0.2"/>
    <row r="222" s="3" customFormat="1" x14ac:dyDescent="0.2"/>
    <row r="223" s="3" customFormat="1" x14ac:dyDescent="0.2"/>
    <row r="224" s="3" customFormat="1" x14ac:dyDescent="0.2"/>
    <row r="225" s="3" customFormat="1" x14ac:dyDescent="0.2"/>
    <row r="226" s="3" customFormat="1" x14ac:dyDescent="0.2"/>
    <row r="227" s="3" customFormat="1" x14ac:dyDescent="0.2"/>
    <row r="228" s="3" customFormat="1" x14ac:dyDescent="0.2"/>
    <row r="229" s="3" customFormat="1" x14ac:dyDescent="0.2"/>
    <row r="230" s="3" customFormat="1" x14ac:dyDescent="0.2"/>
    <row r="231" s="3" customFormat="1" x14ac:dyDescent="0.2"/>
    <row r="232" s="3" customFormat="1" x14ac:dyDescent="0.2"/>
    <row r="233" s="3" customFormat="1" x14ac:dyDescent="0.2"/>
    <row r="234" s="3" customFormat="1" x14ac:dyDescent="0.2"/>
    <row r="235" s="3" customFormat="1" x14ac:dyDescent="0.2"/>
    <row r="236" s="3" customFormat="1" x14ac:dyDescent="0.2"/>
    <row r="237" s="3" customFormat="1" x14ac:dyDescent="0.2"/>
    <row r="238" s="3" customFormat="1" x14ac:dyDescent="0.2"/>
    <row r="239" s="3" customFormat="1" x14ac:dyDescent="0.2"/>
    <row r="240" s="3" customFormat="1" x14ac:dyDescent="0.2"/>
    <row r="241" s="3" customFormat="1" x14ac:dyDescent="0.2"/>
    <row r="242" s="3" customFormat="1" x14ac:dyDescent="0.2"/>
    <row r="243" s="3" customFormat="1" x14ac:dyDescent="0.2"/>
    <row r="244" s="3" customFormat="1" x14ac:dyDescent="0.2"/>
    <row r="245" s="3" customFormat="1" x14ac:dyDescent="0.2"/>
    <row r="246" s="3" customFormat="1" x14ac:dyDescent="0.2"/>
    <row r="247" s="3" customFormat="1" x14ac:dyDescent="0.2"/>
    <row r="248" s="3" customFormat="1" x14ac:dyDescent="0.2"/>
    <row r="249" s="3" customFormat="1" x14ac:dyDescent="0.2"/>
    <row r="250" s="3" customFormat="1" x14ac:dyDescent="0.2"/>
    <row r="251" s="3" customFormat="1" x14ac:dyDescent="0.2"/>
    <row r="252" s="3" customFormat="1" x14ac:dyDescent="0.2"/>
    <row r="253" s="3" customFormat="1" x14ac:dyDescent="0.2"/>
    <row r="254" s="3" customFormat="1" x14ac:dyDescent="0.2"/>
    <row r="255" s="3" customFormat="1" x14ac:dyDescent="0.2"/>
    <row r="256" s="3" customFormat="1" x14ac:dyDescent="0.2"/>
    <row r="257" s="3" customFormat="1" x14ac:dyDescent="0.2"/>
    <row r="258" s="3" customFormat="1" x14ac:dyDescent="0.2"/>
    <row r="259" s="3" customFormat="1" x14ac:dyDescent="0.2"/>
    <row r="260" s="3" customFormat="1" x14ac:dyDescent="0.2"/>
    <row r="261" s="3" customFormat="1" x14ac:dyDescent="0.2"/>
    <row r="262" s="3" customFormat="1" x14ac:dyDescent="0.2"/>
    <row r="263" s="3" customFormat="1" x14ac:dyDescent="0.2"/>
    <row r="264" s="3" customFormat="1" x14ac:dyDescent="0.2"/>
    <row r="265" s="3" customFormat="1" x14ac:dyDescent="0.2"/>
    <row r="266" s="3" customFormat="1" x14ac:dyDescent="0.2"/>
    <row r="267" s="3" customFormat="1" x14ac:dyDescent="0.2"/>
    <row r="268" s="3" customFormat="1" x14ac:dyDescent="0.2"/>
    <row r="269" s="3" customFormat="1" x14ac:dyDescent="0.2"/>
    <row r="270" s="3" customFormat="1" x14ac:dyDescent="0.2"/>
    <row r="271" s="3" customFormat="1" x14ac:dyDescent="0.2"/>
    <row r="272" s="3" customFormat="1" x14ac:dyDescent="0.2"/>
    <row r="273" s="3" customFormat="1" x14ac:dyDescent="0.2"/>
    <row r="274" s="3" customFormat="1" x14ac:dyDescent="0.2"/>
    <row r="275" s="3" customFormat="1" x14ac:dyDescent="0.2"/>
    <row r="276" s="3" customFormat="1" x14ac:dyDescent="0.2"/>
    <row r="277" s="3" customFormat="1" x14ac:dyDescent="0.2"/>
    <row r="278" s="3" customFormat="1" x14ac:dyDescent="0.2"/>
    <row r="279" s="3" customFormat="1" x14ac:dyDescent="0.2"/>
    <row r="280" s="3" customFormat="1" x14ac:dyDescent="0.2"/>
    <row r="281" s="3" customFormat="1" x14ac:dyDescent="0.2"/>
    <row r="282" s="3" customFormat="1" x14ac:dyDescent="0.2"/>
    <row r="283" s="3" customFormat="1" x14ac:dyDescent="0.2"/>
    <row r="284" s="3" customFormat="1" x14ac:dyDescent="0.2"/>
    <row r="285" s="3" customFormat="1" x14ac:dyDescent="0.2"/>
    <row r="286" s="3" customFormat="1" x14ac:dyDescent="0.2"/>
    <row r="287" s="3" customFormat="1" x14ac:dyDescent="0.2"/>
    <row r="288" s="3" customFormat="1" x14ac:dyDescent="0.2"/>
    <row r="289" s="3" customFormat="1" x14ac:dyDescent="0.2"/>
    <row r="290" s="3" customFormat="1" x14ac:dyDescent="0.2"/>
    <row r="291" s="3" customFormat="1" x14ac:dyDescent="0.2"/>
    <row r="292" s="3" customFormat="1" x14ac:dyDescent="0.2"/>
    <row r="293" s="3" customFormat="1" x14ac:dyDescent="0.2"/>
    <row r="294" s="3" customFormat="1" x14ac:dyDescent="0.2"/>
    <row r="295" s="3" customFormat="1" x14ac:dyDescent="0.2"/>
    <row r="296" s="3" customFormat="1" x14ac:dyDescent="0.2"/>
    <row r="297" s="3" customFormat="1" x14ac:dyDescent="0.2"/>
    <row r="298" s="3" customFormat="1" x14ac:dyDescent="0.2"/>
    <row r="299" s="3" customFormat="1" x14ac:dyDescent="0.2"/>
    <row r="300" s="3" customFormat="1" x14ac:dyDescent="0.2"/>
    <row r="301" s="3" customFormat="1" x14ac:dyDescent="0.2"/>
    <row r="302" s="3" customFormat="1" x14ac:dyDescent="0.2"/>
    <row r="303" s="3" customFormat="1" x14ac:dyDescent="0.2"/>
    <row r="304" s="3" customFormat="1" x14ac:dyDescent="0.2"/>
    <row r="305" s="3" customFormat="1" x14ac:dyDescent="0.2"/>
    <row r="306" s="3" customFormat="1" x14ac:dyDescent="0.2"/>
    <row r="307" s="3" customFormat="1" x14ac:dyDescent="0.2"/>
    <row r="308" s="3" customFormat="1" x14ac:dyDescent="0.2"/>
    <row r="309" s="3" customFormat="1" x14ac:dyDescent="0.2"/>
    <row r="310" s="3" customFormat="1" x14ac:dyDescent="0.2"/>
    <row r="311" s="3" customFormat="1" x14ac:dyDescent="0.2"/>
    <row r="312" s="3" customFormat="1" x14ac:dyDescent="0.2"/>
    <row r="313" s="3" customFormat="1" x14ac:dyDescent="0.2"/>
    <row r="314" s="3" customFormat="1" x14ac:dyDescent="0.2"/>
    <row r="315" s="3" customFormat="1" x14ac:dyDescent="0.2"/>
    <row r="316" s="3" customFormat="1" x14ac:dyDescent="0.2"/>
    <row r="317" s="3" customFormat="1" x14ac:dyDescent="0.2"/>
    <row r="318" s="3" customFormat="1" x14ac:dyDescent="0.2"/>
    <row r="319" s="3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</sheetData>
  <sheetProtection password="CF35" sheet="1" objects="1" scenarios="1" insertHyperlinks="0" selectLockedCells="1"/>
  <mergeCells count="288">
    <mergeCell ref="C182:D182"/>
    <mergeCell ref="H182:I182"/>
    <mergeCell ref="C183:D183"/>
    <mergeCell ref="H183:I183"/>
    <mergeCell ref="C189:D189"/>
    <mergeCell ref="C190:D190"/>
    <mergeCell ref="C179:D179"/>
    <mergeCell ref="H179:I179"/>
    <mergeCell ref="C180:D180"/>
    <mergeCell ref="H180:I180"/>
    <mergeCell ref="C181:D181"/>
    <mergeCell ref="H181:I181"/>
    <mergeCell ref="C176:D176"/>
    <mergeCell ref="H176:I176"/>
    <mergeCell ref="C177:D177"/>
    <mergeCell ref="H177:I177"/>
    <mergeCell ref="C178:D178"/>
    <mergeCell ref="H178:I178"/>
    <mergeCell ref="C173:D173"/>
    <mergeCell ref="H173:I173"/>
    <mergeCell ref="C174:D174"/>
    <mergeCell ref="H174:I174"/>
    <mergeCell ref="C175:D175"/>
    <mergeCell ref="H175:I175"/>
    <mergeCell ref="C170:D170"/>
    <mergeCell ref="H170:I170"/>
    <mergeCell ref="C171:D171"/>
    <mergeCell ref="H171:I171"/>
    <mergeCell ref="C172:D172"/>
    <mergeCell ref="H172:I172"/>
    <mergeCell ref="C167:D167"/>
    <mergeCell ref="H167:I167"/>
    <mergeCell ref="C168:D168"/>
    <mergeCell ref="H168:I168"/>
    <mergeCell ref="C169:D169"/>
    <mergeCell ref="H169:I169"/>
    <mergeCell ref="C164:D164"/>
    <mergeCell ref="H164:I164"/>
    <mergeCell ref="C165:D165"/>
    <mergeCell ref="H165:I165"/>
    <mergeCell ref="C166:D166"/>
    <mergeCell ref="H166:I166"/>
    <mergeCell ref="C161:D161"/>
    <mergeCell ref="H161:I161"/>
    <mergeCell ref="C162:D162"/>
    <mergeCell ref="H162:I162"/>
    <mergeCell ref="C163:D163"/>
    <mergeCell ref="H163:I163"/>
    <mergeCell ref="C158:D158"/>
    <mergeCell ref="H158:I158"/>
    <mergeCell ref="C159:D159"/>
    <mergeCell ref="H159:I159"/>
    <mergeCell ref="C160:D160"/>
    <mergeCell ref="H160:I160"/>
    <mergeCell ref="C155:D155"/>
    <mergeCell ref="H155:I155"/>
    <mergeCell ref="C156:D156"/>
    <mergeCell ref="H156:I156"/>
    <mergeCell ref="C157:D157"/>
    <mergeCell ref="H157:I157"/>
    <mergeCell ref="C152:D152"/>
    <mergeCell ref="H152:I152"/>
    <mergeCell ref="C153:D153"/>
    <mergeCell ref="H153:I153"/>
    <mergeCell ref="C154:D154"/>
    <mergeCell ref="H154:I154"/>
    <mergeCell ref="C149:D149"/>
    <mergeCell ref="H149:I149"/>
    <mergeCell ref="C150:D150"/>
    <mergeCell ref="H150:I150"/>
    <mergeCell ref="C151:D151"/>
    <mergeCell ref="H151:I151"/>
    <mergeCell ref="C146:D146"/>
    <mergeCell ref="H146:I146"/>
    <mergeCell ref="C147:D147"/>
    <mergeCell ref="H147:I147"/>
    <mergeCell ref="C148:D148"/>
    <mergeCell ref="H148:I148"/>
    <mergeCell ref="C143:D143"/>
    <mergeCell ref="H143:I143"/>
    <mergeCell ref="C144:D144"/>
    <mergeCell ref="H144:I144"/>
    <mergeCell ref="C145:D145"/>
    <mergeCell ref="H145:I145"/>
    <mergeCell ref="C140:D140"/>
    <mergeCell ref="H140:I140"/>
    <mergeCell ref="C141:D141"/>
    <mergeCell ref="H141:I141"/>
    <mergeCell ref="C142:D142"/>
    <mergeCell ref="H142:I142"/>
    <mergeCell ref="C137:D137"/>
    <mergeCell ref="H137:I137"/>
    <mergeCell ref="C138:D138"/>
    <mergeCell ref="H138:I138"/>
    <mergeCell ref="C139:D139"/>
    <mergeCell ref="H139:I139"/>
    <mergeCell ref="C134:D134"/>
    <mergeCell ref="H134:I134"/>
    <mergeCell ref="C135:D135"/>
    <mergeCell ref="H135:I135"/>
    <mergeCell ref="C136:D136"/>
    <mergeCell ref="H136:I136"/>
    <mergeCell ref="C131:D131"/>
    <mergeCell ref="H131:I131"/>
    <mergeCell ref="C132:D132"/>
    <mergeCell ref="H132:I132"/>
    <mergeCell ref="C133:D133"/>
    <mergeCell ref="H133:I133"/>
    <mergeCell ref="C128:D128"/>
    <mergeCell ref="H128:I128"/>
    <mergeCell ref="C129:D129"/>
    <mergeCell ref="H129:I129"/>
    <mergeCell ref="C130:D130"/>
    <mergeCell ref="H130:I130"/>
    <mergeCell ref="C125:D125"/>
    <mergeCell ref="H125:I125"/>
    <mergeCell ref="C126:D126"/>
    <mergeCell ref="H126:I126"/>
    <mergeCell ref="C127:D127"/>
    <mergeCell ref="H127:I127"/>
    <mergeCell ref="C122:D122"/>
    <mergeCell ref="H122:I122"/>
    <mergeCell ref="C123:D123"/>
    <mergeCell ref="H123:I123"/>
    <mergeCell ref="C124:D124"/>
    <mergeCell ref="H124:I124"/>
    <mergeCell ref="C119:D119"/>
    <mergeCell ref="H119:I119"/>
    <mergeCell ref="C120:D120"/>
    <mergeCell ref="H120:I120"/>
    <mergeCell ref="C121:D121"/>
    <mergeCell ref="H121:I121"/>
    <mergeCell ref="C116:D116"/>
    <mergeCell ref="H116:I116"/>
    <mergeCell ref="C117:D117"/>
    <mergeCell ref="H117:I117"/>
    <mergeCell ref="C118:D118"/>
    <mergeCell ref="H118:I118"/>
    <mergeCell ref="C113:D113"/>
    <mergeCell ref="H113:I113"/>
    <mergeCell ref="C114:D114"/>
    <mergeCell ref="H114:I114"/>
    <mergeCell ref="C115:D115"/>
    <mergeCell ref="H115:I115"/>
    <mergeCell ref="C110:D110"/>
    <mergeCell ref="H110:I110"/>
    <mergeCell ref="C111:D111"/>
    <mergeCell ref="H111:I111"/>
    <mergeCell ref="C112:D112"/>
    <mergeCell ref="H112:I112"/>
    <mergeCell ref="C107:D107"/>
    <mergeCell ref="H107:I107"/>
    <mergeCell ref="C108:D108"/>
    <mergeCell ref="H108:I108"/>
    <mergeCell ref="C109:D109"/>
    <mergeCell ref="H109:I109"/>
    <mergeCell ref="C104:D104"/>
    <mergeCell ref="H104:I104"/>
    <mergeCell ref="C105:D105"/>
    <mergeCell ref="H105:I105"/>
    <mergeCell ref="C106:D106"/>
    <mergeCell ref="H106:I106"/>
    <mergeCell ref="C101:D101"/>
    <mergeCell ref="H101:I101"/>
    <mergeCell ref="C102:D102"/>
    <mergeCell ref="H102:I102"/>
    <mergeCell ref="C103:D103"/>
    <mergeCell ref="H103:I103"/>
    <mergeCell ref="C98:D98"/>
    <mergeCell ref="H98:I98"/>
    <mergeCell ref="C99:D99"/>
    <mergeCell ref="H99:I99"/>
    <mergeCell ref="C100:D100"/>
    <mergeCell ref="H100:I100"/>
    <mergeCell ref="C95:D95"/>
    <mergeCell ref="H95:I95"/>
    <mergeCell ref="C96:D96"/>
    <mergeCell ref="H96:I96"/>
    <mergeCell ref="C97:D97"/>
    <mergeCell ref="H97:I97"/>
    <mergeCell ref="C92:D92"/>
    <mergeCell ref="H92:I92"/>
    <mergeCell ref="C93:D93"/>
    <mergeCell ref="H93:I93"/>
    <mergeCell ref="C94:D94"/>
    <mergeCell ref="H94:I94"/>
    <mergeCell ref="C89:D89"/>
    <mergeCell ref="H89:I89"/>
    <mergeCell ref="C90:D90"/>
    <mergeCell ref="H90:I90"/>
    <mergeCell ref="C91:D91"/>
    <mergeCell ref="H91:I91"/>
    <mergeCell ref="C86:D86"/>
    <mergeCell ref="H86:I86"/>
    <mergeCell ref="C87:D87"/>
    <mergeCell ref="H87:I87"/>
    <mergeCell ref="C88:D88"/>
    <mergeCell ref="H88:I88"/>
    <mergeCell ref="C83:D83"/>
    <mergeCell ref="H83:I83"/>
    <mergeCell ref="C84:D84"/>
    <mergeCell ref="H84:I84"/>
    <mergeCell ref="C85:D85"/>
    <mergeCell ref="H85:I85"/>
    <mergeCell ref="C80:D80"/>
    <mergeCell ref="H80:I80"/>
    <mergeCell ref="C81:D81"/>
    <mergeCell ref="H81:I81"/>
    <mergeCell ref="C82:D82"/>
    <mergeCell ref="H82:I82"/>
    <mergeCell ref="C77:D77"/>
    <mergeCell ref="H77:I77"/>
    <mergeCell ref="C78:D78"/>
    <mergeCell ref="H78:I78"/>
    <mergeCell ref="C79:D79"/>
    <mergeCell ref="H79:I79"/>
    <mergeCell ref="C75:D75"/>
    <mergeCell ref="H75:I75"/>
    <mergeCell ref="C76:D76"/>
    <mergeCell ref="H76:I76"/>
    <mergeCell ref="C71:D71"/>
    <mergeCell ref="H71:I71"/>
    <mergeCell ref="C72:D72"/>
    <mergeCell ref="H72:I72"/>
    <mergeCell ref="C73:D73"/>
    <mergeCell ref="H73:I73"/>
    <mergeCell ref="C59:D59"/>
    <mergeCell ref="H59:I59"/>
    <mergeCell ref="C60:D60"/>
    <mergeCell ref="H60:I60"/>
    <mergeCell ref="C61:D61"/>
    <mergeCell ref="H61:I61"/>
    <mergeCell ref="C63:D63"/>
    <mergeCell ref="H63:I63"/>
    <mergeCell ref="C74:D74"/>
    <mergeCell ref="H74:I74"/>
    <mergeCell ref="C62:D62"/>
    <mergeCell ref="H62:I62"/>
    <mergeCell ref="C69:D69"/>
    <mergeCell ref="H69:I69"/>
    <mergeCell ref="C70:D70"/>
    <mergeCell ref="H70:I70"/>
    <mergeCell ref="C66:D66"/>
    <mergeCell ref="H66:I66"/>
    <mergeCell ref="C67:D67"/>
    <mergeCell ref="H67:I67"/>
    <mergeCell ref="C68:D68"/>
    <mergeCell ref="H68:I68"/>
    <mergeCell ref="C65:D65"/>
    <mergeCell ref="H65:I65"/>
    <mergeCell ref="C64:D64"/>
    <mergeCell ref="H64:I64"/>
    <mergeCell ref="B14:B15"/>
    <mergeCell ref="C14:D15"/>
    <mergeCell ref="G14:G15"/>
    <mergeCell ref="H14:I15"/>
    <mergeCell ref="B16:B17"/>
    <mergeCell ref="C16:D17"/>
    <mergeCell ref="G16:G17"/>
    <mergeCell ref="H16:I17"/>
    <mergeCell ref="C22:D22"/>
    <mergeCell ref="H22:I22"/>
    <mergeCell ref="C53:D53"/>
    <mergeCell ref="H53:I53"/>
    <mergeCell ref="C54:D54"/>
    <mergeCell ref="H54:I54"/>
    <mergeCell ref="C55:D55"/>
    <mergeCell ref="H55:I55"/>
    <mergeCell ref="C56:D56"/>
    <mergeCell ref="H56:I56"/>
    <mergeCell ref="C57:D57"/>
    <mergeCell ref="H57:I57"/>
    <mergeCell ref="C58:D58"/>
    <mergeCell ref="H58:I58"/>
    <mergeCell ref="R2:W2"/>
    <mergeCell ref="C7:D7"/>
    <mergeCell ref="H7:I7"/>
    <mergeCell ref="C10:D10"/>
    <mergeCell ref="H10:I10"/>
    <mergeCell ref="C9:D9"/>
    <mergeCell ref="H9:I9"/>
    <mergeCell ref="B13:D13"/>
    <mergeCell ref="G13:I13"/>
    <mergeCell ref="J10:K10"/>
    <mergeCell ref="B2:H2"/>
    <mergeCell ref="R13:S15"/>
    <mergeCell ref="T13:W13"/>
    <mergeCell ref="T14:W15"/>
  </mergeCells>
  <conditionalFormatting sqref="B5:K9 C4:F4 B10:I10 H4:K4">
    <cfRule type="expression" dxfId="28" priority="5">
      <formula>$C$189&lt;$C$190</formula>
    </cfRule>
  </conditionalFormatting>
  <conditionalFormatting sqref="J10">
    <cfRule type="expression" dxfId="27" priority="3">
      <formula>$C$193&lt;$C$194</formula>
    </cfRule>
  </conditionalFormatting>
  <conditionalFormatting sqref="G4">
    <cfRule type="expression" dxfId="26" priority="2">
      <formula>$C$193&lt;$C$194</formula>
    </cfRule>
  </conditionalFormatting>
  <conditionalFormatting sqref="B4">
    <cfRule type="expression" dxfId="25" priority="1">
      <formula>$C$193&lt;$C$194</formula>
    </cfRule>
  </conditionalFormatting>
  <hyperlinks>
    <hyperlink ref="B186" r:id="rId1"/>
  </hyperlinks>
  <printOptions horizontalCentered="1"/>
  <pageMargins left="0.70866141732283472" right="0.70866141732283472" top="0.78740157480314965" bottom="0.78740157480314965" header="0.31496062992125984" footer="0.31496062992125984"/>
  <pageSetup paperSize="9" scale="85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5" name="Spinner 1">
              <controlPr defaultSize="0" autoPict="0">
                <anchor moveWithCells="1" sizeWithCells="1">
                  <from>
                    <xdr:col>3</xdr:col>
                    <xdr:colOff>9525</xdr:colOff>
                    <xdr:row>7</xdr:row>
                    <xdr:rowOff>9525</xdr:rowOff>
                  </from>
                  <to>
                    <xdr:col>3</xdr:col>
                    <xdr:colOff>304800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6" name="Spinner 2">
              <controlPr defaultSize="0" autoPict="0">
                <anchor moveWithCells="1" sizeWithCells="1">
                  <from>
                    <xdr:col>3</xdr:col>
                    <xdr:colOff>9525</xdr:colOff>
                    <xdr:row>5</xdr:row>
                    <xdr:rowOff>9525</xdr:rowOff>
                  </from>
                  <to>
                    <xdr:col>3</xdr:col>
                    <xdr:colOff>304800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7" name="Spinner 3">
              <controlPr defaultSize="0" autoPict="0">
                <anchor moveWithCells="1" sizeWithCells="1">
                  <from>
                    <xdr:col>3</xdr:col>
                    <xdr:colOff>9525</xdr:colOff>
                    <xdr:row>4</xdr:row>
                    <xdr:rowOff>9525</xdr:rowOff>
                  </from>
                  <to>
                    <xdr:col>3</xdr:col>
                    <xdr:colOff>304800</xdr:colOff>
                    <xdr:row>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8" name="Spinner 4">
              <controlPr defaultSize="0" autoPict="0">
                <anchor moveWithCells="1" sizeWithCells="1">
                  <from>
                    <xdr:col>3</xdr:col>
                    <xdr:colOff>9525</xdr:colOff>
                    <xdr:row>3</xdr:row>
                    <xdr:rowOff>9525</xdr:rowOff>
                  </from>
                  <to>
                    <xdr:col>3</xdr:col>
                    <xdr:colOff>304800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9" name="Spinner 5">
              <controlPr defaultSize="0" autoPict="0">
                <anchor moveWithCells="1" sizeWithCells="1">
                  <from>
                    <xdr:col>8</xdr:col>
                    <xdr:colOff>9525</xdr:colOff>
                    <xdr:row>7</xdr:row>
                    <xdr:rowOff>9525</xdr:rowOff>
                  </from>
                  <to>
                    <xdr:col>8</xdr:col>
                    <xdr:colOff>304800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10" name="Spinner 6">
              <controlPr defaultSize="0" autoPict="0">
                <anchor moveWithCells="1" sizeWithCells="1">
                  <from>
                    <xdr:col>8</xdr:col>
                    <xdr:colOff>9525</xdr:colOff>
                    <xdr:row>5</xdr:row>
                    <xdr:rowOff>9525</xdr:rowOff>
                  </from>
                  <to>
                    <xdr:col>8</xdr:col>
                    <xdr:colOff>304800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11" name="Spinner 7">
              <controlPr defaultSize="0" autoPict="0">
                <anchor moveWithCells="1" sizeWithCells="1">
                  <from>
                    <xdr:col>8</xdr:col>
                    <xdr:colOff>9525</xdr:colOff>
                    <xdr:row>4</xdr:row>
                    <xdr:rowOff>9525</xdr:rowOff>
                  </from>
                  <to>
                    <xdr:col>8</xdr:col>
                    <xdr:colOff>304800</xdr:colOff>
                    <xdr:row>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2" name="Spinner 8">
              <controlPr defaultSize="0" autoPict="0">
                <anchor moveWithCells="1" sizeWithCells="1">
                  <from>
                    <xdr:col>8</xdr:col>
                    <xdr:colOff>9525</xdr:colOff>
                    <xdr:row>3</xdr:row>
                    <xdr:rowOff>9525</xdr:rowOff>
                  </from>
                  <to>
                    <xdr:col>8</xdr:col>
                    <xdr:colOff>304800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2BB913B-8300-4A8D-BF20-137901FCEDF1}">
            <xm:f>Gerste!$C$193&lt;Gerste!$C$194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B5:K9 B10:I10 C4:F4 H4:K4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A321"/>
  <sheetViews>
    <sheetView showGridLines="0" workbookViewId="0">
      <selection activeCell="H4" sqref="H4"/>
    </sheetView>
  </sheetViews>
  <sheetFormatPr baseColWidth="10" defaultRowHeight="12.75" x14ac:dyDescent="0.2"/>
  <cols>
    <col min="1" max="1" width="2.7109375" style="3" customWidth="1"/>
    <col min="2" max="2" width="14.7109375" style="4" customWidth="1"/>
    <col min="3" max="3" width="10.7109375" style="4" customWidth="1"/>
    <col min="4" max="4" width="4.7109375" style="4" customWidth="1"/>
    <col min="5" max="6" width="9.7109375" style="4" customWidth="1"/>
    <col min="7" max="7" width="14.7109375" style="4" customWidth="1"/>
    <col min="8" max="8" width="10.7109375" style="4" customWidth="1"/>
    <col min="9" max="9" width="4.7109375" style="4" customWidth="1"/>
    <col min="10" max="11" width="9.7109375" style="4" customWidth="1"/>
    <col min="12" max="12" width="2.7109375" style="4" customWidth="1"/>
    <col min="13" max="16" width="7.7109375" style="3" hidden="1" customWidth="1"/>
    <col min="17" max="17" width="2.7109375" style="3" customWidth="1"/>
    <col min="18" max="157" width="11.42578125" style="3"/>
    <col min="158" max="16384" width="11.42578125" style="4"/>
  </cols>
  <sheetData>
    <row r="1" spans="1:157" s="3" customFormat="1" x14ac:dyDescent="0.2"/>
    <row r="2" spans="1:157" ht="57" customHeight="1" x14ac:dyDescent="0.3">
      <c r="A2" s="19"/>
      <c r="B2" s="179" t="s">
        <v>83</v>
      </c>
      <c r="C2" s="179"/>
      <c r="D2" s="179"/>
      <c r="E2" s="179"/>
      <c r="F2" s="179"/>
      <c r="G2" s="179"/>
      <c r="H2" s="179"/>
      <c r="I2" s="62"/>
      <c r="J2" s="62"/>
      <c r="K2" s="62"/>
      <c r="L2" s="3"/>
      <c r="R2" s="152" t="s">
        <v>84</v>
      </c>
      <c r="S2" s="152"/>
      <c r="T2" s="152"/>
      <c r="U2" s="152"/>
      <c r="V2" s="152"/>
      <c r="W2" s="152"/>
    </row>
    <row r="3" spans="1:157" s="3" customFormat="1" x14ac:dyDescent="0.2">
      <c r="A3" s="19"/>
    </row>
    <row r="4" spans="1:157" ht="30" customHeight="1" x14ac:dyDescent="0.2">
      <c r="A4" s="19"/>
      <c r="B4" s="5" t="s">
        <v>92</v>
      </c>
      <c r="C4" s="25">
        <v>25000</v>
      </c>
      <c r="D4" s="6"/>
      <c r="E4" s="71"/>
      <c r="F4" s="72"/>
      <c r="G4" s="5" t="s">
        <v>92</v>
      </c>
      <c r="H4" s="25">
        <v>25000</v>
      </c>
      <c r="I4" s="6"/>
      <c r="J4" s="71"/>
      <c r="K4" s="73"/>
      <c r="L4" s="3"/>
      <c r="M4" s="8" t="s">
        <v>0</v>
      </c>
      <c r="O4" s="8"/>
    </row>
    <row r="5" spans="1:157" ht="30" customHeight="1" x14ac:dyDescent="0.2">
      <c r="A5" s="19"/>
      <c r="B5" s="5" t="s">
        <v>12</v>
      </c>
      <c r="C5" s="24">
        <f>M5/10</f>
        <v>1</v>
      </c>
      <c r="D5" s="27"/>
      <c r="E5" s="54">
        <f>-ROUND(C4*C5/100,0)</f>
        <v>-250</v>
      </c>
      <c r="F5" s="38" t="s">
        <v>7</v>
      </c>
      <c r="G5" s="5" t="s">
        <v>12</v>
      </c>
      <c r="H5" s="24">
        <f>O5/10</f>
        <v>1</v>
      </c>
      <c r="I5" s="27"/>
      <c r="J5" s="54">
        <f>-ROUND(H4*H5/100,0)</f>
        <v>-250</v>
      </c>
      <c r="K5" s="74" t="s">
        <v>7</v>
      </c>
      <c r="L5" s="3"/>
      <c r="M5" s="11">
        <v>10</v>
      </c>
      <c r="O5" s="11">
        <v>10</v>
      </c>
    </row>
    <row r="6" spans="1:157" ht="30" customHeight="1" x14ac:dyDescent="0.2">
      <c r="A6" s="19"/>
      <c r="B6" s="28" t="s">
        <v>13</v>
      </c>
      <c r="C6" s="24">
        <f>M6/10</f>
        <v>15</v>
      </c>
      <c r="D6" s="7"/>
      <c r="E6" s="54">
        <f>IFERROR(-(C4+E5)*((C6-C15)/100)*N6,0)</f>
        <v>0</v>
      </c>
      <c r="F6" s="39" t="s">
        <v>19</v>
      </c>
      <c r="G6" s="28" t="s">
        <v>13</v>
      </c>
      <c r="H6" s="24">
        <f>O6/10</f>
        <v>15</v>
      </c>
      <c r="I6" s="7"/>
      <c r="J6" s="54">
        <f>IFERROR(-(H4+J5)*((H6-H15)/100)*P6,0)</f>
        <v>0</v>
      </c>
      <c r="K6" s="75" t="s">
        <v>19</v>
      </c>
      <c r="L6" s="3"/>
      <c r="M6" s="11">
        <v>150</v>
      </c>
      <c r="N6" s="8">
        <f>LOOKUP(C6,C19:C21,D19:D21)</f>
        <v>0</v>
      </c>
      <c r="O6" s="11">
        <v>150</v>
      </c>
      <c r="P6" s="8">
        <f>LOOKUP(H6,H19:H21,I19:I21)</f>
        <v>0</v>
      </c>
      <c r="Q6" s="63"/>
    </row>
    <row r="7" spans="1:157" s="3" customFormat="1" ht="30" customHeight="1" x14ac:dyDescent="0.2">
      <c r="A7" s="19"/>
      <c r="B7" s="41" t="s">
        <v>15</v>
      </c>
      <c r="C7" s="156">
        <f>C4+E5+E6</f>
        <v>24750</v>
      </c>
      <c r="D7" s="157"/>
      <c r="E7" s="56" t="s">
        <v>20</v>
      </c>
      <c r="F7" s="26"/>
      <c r="G7" s="41" t="s">
        <v>15</v>
      </c>
      <c r="H7" s="156">
        <f>H4+J5+J6</f>
        <v>24750</v>
      </c>
      <c r="I7" s="157"/>
      <c r="J7" s="56" t="s">
        <v>20</v>
      </c>
      <c r="K7" s="76"/>
    </row>
    <row r="8" spans="1:157" s="3" customFormat="1" ht="30" customHeight="1" x14ac:dyDescent="0.2">
      <c r="B8" s="5" t="s">
        <v>16</v>
      </c>
      <c r="C8" s="9">
        <f>M8/100</f>
        <v>17.5</v>
      </c>
      <c r="D8" s="6"/>
      <c r="E8" s="55">
        <f>-INDEX(Gerste!C27:C187,MATCH(Gerste!C6,Gerste!B27:B187,0),0)</f>
        <v>0</v>
      </c>
      <c r="F8" s="39" t="s">
        <v>24</v>
      </c>
      <c r="G8" s="5" t="s">
        <v>16</v>
      </c>
      <c r="H8" s="9">
        <f>O8/100</f>
        <v>17.5</v>
      </c>
      <c r="I8" s="6"/>
      <c r="J8" s="55">
        <f>-INDEX(Gerste!H27:H187,MATCH(Gerste!H6,Gerste!G27:G187,0),0)</f>
        <v>-0.5</v>
      </c>
      <c r="K8" s="75" t="s">
        <v>24</v>
      </c>
      <c r="M8" s="11">
        <v>1750</v>
      </c>
      <c r="O8" s="11">
        <v>1750</v>
      </c>
    </row>
    <row r="9" spans="1:157" s="3" customFormat="1" ht="30" customHeight="1" x14ac:dyDescent="0.2">
      <c r="B9" s="5" t="s">
        <v>23</v>
      </c>
      <c r="C9" s="45">
        <v>54</v>
      </c>
      <c r="D9" s="40"/>
      <c r="E9" s="55">
        <f>IF(C9&lt;C24,D24,0)</f>
        <v>0</v>
      </c>
      <c r="F9" s="39" t="s">
        <v>25</v>
      </c>
      <c r="G9" s="5" t="s">
        <v>23</v>
      </c>
      <c r="H9" s="45">
        <v>54</v>
      </c>
      <c r="I9" s="40"/>
      <c r="J9" s="55">
        <f>IF(H9&lt;H24,I24,0)</f>
        <v>0</v>
      </c>
      <c r="K9" s="75" t="s">
        <v>25</v>
      </c>
    </row>
    <row r="10" spans="1:157" s="3" customFormat="1" ht="30" customHeight="1" x14ac:dyDescent="0.2">
      <c r="B10" s="41" t="s">
        <v>17</v>
      </c>
      <c r="C10" s="158">
        <f>C8+E8+E9</f>
        <v>17.5</v>
      </c>
      <c r="D10" s="159"/>
      <c r="E10" s="39"/>
      <c r="F10" s="39"/>
      <c r="G10" s="41" t="s">
        <v>17</v>
      </c>
      <c r="H10" s="158">
        <f>H8+J8+J9</f>
        <v>17</v>
      </c>
      <c r="I10" s="159"/>
      <c r="J10" s="39"/>
      <c r="K10" s="75"/>
      <c r="M10" s="10"/>
      <c r="O10" s="10"/>
    </row>
    <row r="11" spans="1:157" s="3" customFormat="1" ht="30" customHeight="1" x14ac:dyDescent="0.2">
      <c r="B11" s="41" t="s">
        <v>18</v>
      </c>
      <c r="C11" s="160">
        <f>C7/100*C10</f>
        <v>4331.25</v>
      </c>
      <c r="D11" s="161"/>
      <c r="E11" s="77"/>
      <c r="F11" s="77"/>
      <c r="G11" s="41" t="s">
        <v>18</v>
      </c>
      <c r="H11" s="160">
        <f>H7/100*H10</f>
        <v>4207.5</v>
      </c>
      <c r="I11" s="161"/>
      <c r="J11" s="185">
        <f>H11-C11</f>
        <v>-123.75</v>
      </c>
      <c r="K11" s="186"/>
      <c r="M11" s="10"/>
      <c r="O11" s="10"/>
    </row>
    <row r="12" spans="1:157" s="3" customFormat="1" ht="15" customHeight="1" x14ac:dyDescent="0.2">
      <c r="E12" s="26"/>
      <c r="F12" s="26"/>
      <c r="J12" s="26"/>
      <c r="K12" s="26"/>
      <c r="M12" s="10"/>
      <c r="O12" s="10"/>
    </row>
    <row r="13" spans="1:157" s="3" customFormat="1" ht="30" hidden="1" customHeight="1" x14ac:dyDescent="0.2">
      <c r="B13" s="64" t="s">
        <v>31</v>
      </c>
      <c r="C13" s="65"/>
      <c r="D13" s="65"/>
      <c r="E13" s="65"/>
      <c r="F13" s="65"/>
      <c r="G13" s="66"/>
      <c r="H13" s="65"/>
      <c r="I13" s="67"/>
      <c r="J13" s="26"/>
      <c r="K13" s="26"/>
    </row>
    <row r="14" spans="1:157" s="3" customFormat="1" ht="30" customHeight="1" x14ac:dyDescent="0.2">
      <c r="B14" s="181" t="s">
        <v>29</v>
      </c>
      <c r="C14" s="181"/>
      <c r="D14" s="181"/>
      <c r="G14" s="182" t="s">
        <v>30</v>
      </c>
      <c r="H14" s="183"/>
      <c r="I14" s="184"/>
      <c r="R14" s="147" t="s">
        <v>93</v>
      </c>
      <c r="S14" s="147"/>
      <c r="T14" s="148" t="s">
        <v>90</v>
      </c>
      <c r="U14" s="149"/>
      <c r="V14" s="149"/>
      <c r="W14" s="150"/>
    </row>
    <row r="15" spans="1:157" s="15" customFormat="1" ht="14.25" x14ac:dyDescent="0.2">
      <c r="A15" s="12"/>
      <c r="B15" s="162" t="s">
        <v>26</v>
      </c>
      <c r="C15" s="164">
        <v>14</v>
      </c>
      <c r="D15" s="164"/>
      <c r="E15" s="26"/>
      <c r="F15" s="26"/>
      <c r="G15" s="162" t="s">
        <v>26</v>
      </c>
      <c r="H15" s="164">
        <v>14</v>
      </c>
      <c r="I15" s="164"/>
      <c r="J15" s="26"/>
      <c r="K15" s="26"/>
      <c r="L15" s="14"/>
      <c r="M15" s="14"/>
      <c r="N15" s="12"/>
      <c r="O15" s="14"/>
      <c r="P15" s="12"/>
      <c r="Q15" s="12"/>
      <c r="R15" s="147"/>
      <c r="S15" s="147"/>
      <c r="T15" s="146" t="s">
        <v>91</v>
      </c>
      <c r="U15" s="146"/>
      <c r="V15" s="146"/>
      <c r="W15" s="146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</row>
    <row r="16" spans="1:157" s="18" customFormat="1" ht="15" customHeight="1" x14ac:dyDescent="0.2">
      <c r="A16" s="16"/>
      <c r="B16" s="163"/>
      <c r="C16" s="165"/>
      <c r="D16" s="165"/>
      <c r="E16" s="26"/>
      <c r="F16" s="26"/>
      <c r="G16" s="163"/>
      <c r="H16" s="165"/>
      <c r="I16" s="165"/>
      <c r="J16" s="26"/>
      <c r="K16" s="26"/>
      <c r="L16" s="16"/>
      <c r="M16" s="16"/>
      <c r="N16" s="1"/>
      <c r="O16" s="16"/>
      <c r="P16" s="1"/>
      <c r="Q16" s="1"/>
      <c r="R16" s="147"/>
      <c r="S16" s="147"/>
      <c r="T16" s="146"/>
      <c r="U16" s="146"/>
      <c r="V16" s="146"/>
      <c r="W16" s="146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</row>
    <row r="17" spans="2:12" s="3" customFormat="1" ht="15" customHeight="1" x14ac:dyDescent="0.2">
      <c r="B17" s="166" t="s">
        <v>19</v>
      </c>
      <c r="C17" s="167" t="s">
        <v>27</v>
      </c>
      <c r="D17" s="168"/>
      <c r="G17" s="166" t="s">
        <v>19</v>
      </c>
      <c r="H17" s="167" t="s">
        <v>27</v>
      </c>
      <c r="I17" s="168"/>
    </row>
    <row r="18" spans="2:12" s="3" customFormat="1" ht="15" customHeight="1" x14ac:dyDescent="0.2">
      <c r="B18" s="162"/>
      <c r="C18" s="169"/>
      <c r="D18" s="170"/>
      <c r="G18" s="162"/>
      <c r="H18" s="169"/>
      <c r="I18" s="170"/>
    </row>
    <row r="19" spans="2:12" s="3" customFormat="1" ht="15" hidden="1" customHeight="1" x14ac:dyDescent="0.2">
      <c r="B19" s="58" t="s">
        <v>28</v>
      </c>
      <c r="C19" s="42">
        <v>0</v>
      </c>
      <c r="D19" s="43">
        <v>0</v>
      </c>
      <c r="G19" s="58" t="s">
        <v>28</v>
      </c>
      <c r="H19" s="42">
        <v>0</v>
      </c>
      <c r="I19" s="43">
        <v>0</v>
      </c>
    </row>
    <row r="20" spans="2:12" s="3" customFormat="1" ht="15" customHeight="1" x14ac:dyDescent="0.2">
      <c r="B20" s="58" t="s">
        <v>28</v>
      </c>
      <c r="C20" s="42">
        <v>15.1</v>
      </c>
      <c r="D20" s="43">
        <v>1.4</v>
      </c>
      <c r="G20" s="58" t="s">
        <v>28</v>
      </c>
      <c r="H20" s="42">
        <v>15.1</v>
      </c>
      <c r="I20" s="43">
        <v>1.4</v>
      </c>
    </row>
    <row r="21" spans="2:12" s="3" customFormat="1" ht="15" customHeight="1" x14ac:dyDescent="0.2">
      <c r="B21" s="59" t="s">
        <v>28</v>
      </c>
      <c r="C21" s="42">
        <v>20.100000000000001</v>
      </c>
      <c r="D21" s="43">
        <v>1.5</v>
      </c>
      <c r="G21" s="59" t="s">
        <v>28</v>
      </c>
      <c r="H21" s="42">
        <v>20.100000000000001</v>
      </c>
      <c r="I21" s="43">
        <v>1.5</v>
      </c>
      <c r="L21" s="46"/>
    </row>
    <row r="22" spans="2:12" s="3" customFormat="1" ht="15" customHeight="1" x14ac:dyDescent="0.2"/>
    <row r="23" spans="2:12" s="3" customFormat="1" ht="30" customHeight="1" x14ac:dyDescent="0.2">
      <c r="B23" s="59" t="s">
        <v>22</v>
      </c>
      <c r="C23" s="171" t="str">
        <f>"unter "&amp;C24&amp;" =
"&amp;ROUND(D24,2)&amp;" €"</f>
        <v>unter 54 =
-0,25 €</v>
      </c>
      <c r="D23" s="172"/>
      <c r="G23" s="59" t="s">
        <v>22</v>
      </c>
      <c r="H23" s="171" t="str">
        <f>"unter "&amp;H24&amp;" =
"&amp;ROUND(I24,2)&amp;" €"</f>
        <v>unter 54 =
-0,25 €</v>
      </c>
      <c r="I23" s="172"/>
    </row>
    <row r="24" spans="2:12" s="3" customFormat="1" ht="15" customHeight="1" x14ac:dyDescent="0.2">
      <c r="B24" s="59" t="s">
        <v>21</v>
      </c>
      <c r="C24" s="43">
        <v>54</v>
      </c>
      <c r="D24" s="87">
        <v>-0.25</v>
      </c>
      <c r="G24" s="59" t="s">
        <v>21</v>
      </c>
      <c r="H24" s="43">
        <v>54</v>
      </c>
      <c r="I24" s="87">
        <v>-0.25</v>
      </c>
    </row>
    <row r="25" spans="2:12" s="3" customFormat="1" ht="15" customHeight="1" x14ac:dyDescent="0.2"/>
    <row r="26" spans="2:12" s="3" customFormat="1" ht="30" customHeight="1" x14ac:dyDescent="0.2">
      <c r="B26" s="59" t="s">
        <v>4</v>
      </c>
      <c r="C26" s="163" t="s">
        <v>32</v>
      </c>
      <c r="D26" s="163"/>
      <c r="G26" s="59" t="s">
        <v>4</v>
      </c>
      <c r="H26" s="163" t="s">
        <v>32</v>
      </c>
      <c r="I26" s="163"/>
    </row>
    <row r="27" spans="2:12" s="3" customFormat="1" ht="12" hidden="1" customHeight="1" x14ac:dyDescent="0.2">
      <c r="B27" s="22">
        <v>11</v>
      </c>
      <c r="C27" s="21">
        <v>0</v>
      </c>
      <c r="D27" s="6"/>
      <c r="G27" s="22">
        <v>11</v>
      </c>
      <c r="H27" s="21">
        <v>0</v>
      </c>
      <c r="I27" s="6"/>
    </row>
    <row r="28" spans="2:12" s="3" customFormat="1" ht="12.75" hidden="1" customHeight="1" x14ac:dyDescent="0.2">
      <c r="B28" s="22">
        <v>11.1</v>
      </c>
      <c r="C28" s="21">
        <v>0</v>
      </c>
      <c r="D28" s="6"/>
      <c r="G28" s="22">
        <v>11.1</v>
      </c>
      <c r="H28" s="21">
        <v>0</v>
      </c>
      <c r="I28" s="6"/>
    </row>
    <row r="29" spans="2:12" s="3" customFormat="1" ht="12.75" hidden="1" customHeight="1" x14ac:dyDescent="0.2">
      <c r="B29" s="22">
        <v>11.2</v>
      </c>
      <c r="C29" s="21">
        <v>0</v>
      </c>
      <c r="D29" s="6"/>
      <c r="G29" s="22">
        <v>11.2</v>
      </c>
      <c r="H29" s="21">
        <v>0</v>
      </c>
      <c r="I29" s="6"/>
    </row>
    <row r="30" spans="2:12" s="3" customFormat="1" ht="12.75" hidden="1" customHeight="1" x14ac:dyDescent="0.2">
      <c r="B30" s="22">
        <v>11.3</v>
      </c>
      <c r="C30" s="21">
        <v>0</v>
      </c>
      <c r="D30" s="6"/>
      <c r="G30" s="22">
        <v>11.3</v>
      </c>
      <c r="H30" s="21">
        <v>0</v>
      </c>
      <c r="I30" s="6"/>
    </row>
    <row r="31" spans="2:12" s="3" customFormat="1" ht="12.75" hidden="1" customHeight="1" x14ac:dyDescent="0.2">
      <c r="B31" s="22">
        <v>11.4</v>
      </c>
      <c r="C31" s="21">
        <v>0</v>
      </c>
      <c r="D31" s="6"/>
      <c r="G31" s="22">
        <v>11.4</v>
      </c>
      <c r="H31" s="21">
        <v>0</v>
      </c>
      <c r="I31" s="6"/>
    </row>
    <row r="32" spans="2:12" s="3" customFormat="1" ht="12.75" hidden="1" customHeight="1" x14ac:dyDescent="0.2">
      <c r="B32" s="22">
        <v>11.5</v>
      </c>
      <c r="C32" s="21">
        <v>0</v>
      </c>
      <c r="D32" s="6"/>
      <c r="G32" s="22">
        <v>11.5</v>
      </c>
      <c r="H32" s="21">
        <v>0</v>
      </c>
      <c r="I32" s="6"/>
    </row>
    <row r="33" spans="2:9" s="3" customFormat="1" ht="12.75" hidden="1" customHeight="1" x14ac:dyDescent="0.2">
      <c r="B33" s="22">
        <v>11.6</v>
      </c>
      <c r="C33" s="21">
        <v>0</v>
      </c>
      <c r="D33" s="6"/>
      <c r="G33" s="22">
        <v>11.6</v>
      </c>
      <c r="H33" s="21">
        <v>0</v>
      </c>
      <c r="I33" s="6"/>
    </row>
    <row r="34" spans="2:9" s="3" customFormat="1" ht="12.75" hidden="1" customHeight="1" x14ac:dyDescent="0.2">
      <c r="B34" s="22">
        <v>11.7</v>
      </c>
      <c r="C34" s="21">
        <v>0</v>
      </c>
      <c r="D34" s="6"/>
      <c r="G34" s="22">
        <v>11.7</v>
      </c>
      <c r="H34" s="21">
        <v>0</v>
      </c>
      <c r="I34" s="6"/>
    </row>
    <row r="35" spans="2:9" s="3" customFormat="1" ht="12.75" hidden="1" customHeight="1" x14ac:dyDescent="0.2">
      <c r="B35" s="22">
        <v>11.8</v>
      </c>
      <c r="C35" s="21">
        <v>0</v>
      </c>
      <c r="D35" s="6"/>
      <c r="G35" s="22">
        <v>11.8</v>
      </c>
      <c r="H35" s="21">
        <v>0</v>
      </c>
      <c r="I35" s="6"/>
    </row>
    <row r="36" spans="2:9" s="3" customFormat="1" ht="12.75" hidden="1" customHeight="1" x14ac:dyDescent="0.2">
      <c r="B36" s="22">
        <v>11.9</v>
      </c>
      <c r="C36" s="21">
        <v>0</v>
      </c>
      <c r="D36" s="6"/>
      <c r="G36" s="22">
        <v>11.9</v>
      </c>
      <c r="H36" s="21">
        <v>0</v>
      </c>
      <c r="I36" s="6"/>
    </row>
    <row r="37" spans="2:9" s="3" customFormat="1" ht="12.75" hidden="1" customHeight="1" x14ac:dyDescent="0.2">
      <c r="B37" s="22">
        <v>12</v>
      </c>
      <c r="C37" s="21">
        <v>0</v>
      </c>
      <c r="D37" s="6"/>
      <c r="G37" s="22">
        <v>12</v>
      </c>
      <c r="H37" s="21">
        <v>0</v>
      </c>
      <c r="I37" s="6"/>
    </row>
    <row r="38" spans="2:9" s="3" customFormat="1" ht="12.75" hidden="1" customHeight="1" x14ac:dyDescent="0.2">
      <c r="B38" s="22">
        <v>12.1</v>
      </c>
      <c r="C38" s="21">
        <v>0</v>
      </c>
      <c r="D38" s="6"/>
      <c r="G38" s="22">
        <v>12.1</v>
      </c>
      <c r="H38" s="21">
        <v>0</v>
      </c>
      <c r="I38" s="6"/>
    </row>
    <row r="39" spans="2:9" s="3" customFormat="1" ht="12.75" hidden="1" customHeight="1" x14ac:dyDescent="0.2">
      <c r="B39" s="22">
        <v>12.2</v>
      </c>
      <c r="C39" s="21">
        <v>0</v>
      </c>
      <c r="D39" s="6"/>
      <c r="G39" s="22">
        <v>12.2</v>
      </c>
      <c r="H39" s="21">
        <v>0</v>
      </c>
      <c r="I39" s="6"/>
    </row>
    <row r="40" spans="2:9" s="3" customFormat="1" ht="12.75" hidden="1" customHeight="1" x14ac:dyDescent="0.2">
      <c r="B40" s="22">
        <v>12.3</v>
      </c>
      <c r="C40" s="21">
        <v>0</v>
      </c>
      <c r="D40" s="6"/>
      <c r="G40" s="22">
        <v>12.3</v>
      </c>
      <c r="H40" s="21">
        <v>0</v>
      </c>
      <c r="I40" s="6"/>
    </row>
    <row r="41" spans="2:9" s="3" customFormat="1" ht="12.75" hidden="1" customHeight="1" x14ac:dyDescent="0.2">
      <c r="B41" s="22">
        <v>12.4</v>
      </c>
      <c r="C41" s="21">
        <v>0</v>
      </c>
      <c r="D41" s="6"/>
      <c r="G41" s="22">
        <v>12.4</v>
      </c>
      <c r="H41" s="21">
        <v>0</v>
      </c>
      <c r="I41" s="6"/>
    </row>
    <row r="42" spans="2:9" s="3" customFormat="1" ht="12.75" hidden="1" customHeight="1" x14ac:dyDescent="0.2">
      <c r="B42" s="22">
        <v>12.5</v>
      </c>
      <c r="C42" s="21">
        <v>0</v>
      </c>
      <c r="D42" s="6"/>
      <c r="G42" s="22">
        <v>12.5</v>
      </c>
      <c r="H42" s="21">
        <v>0</v>
      </c>
      <c r="I42" s="6"/>
    </row>
    <row r="43" spans="2:9" s="3" customFormat="1" ht="12.75" hidden="1" customHeight="1" x14ac:dyDescent="0.2">
      <c r="B43" s="22">
        <v>12.6</v>
      </c>
      <c r="C43" s="21">
        <v>0</v>
      </c>
      <c r="D43" s="6"/>
      <c r="G43" s="22">
        <v>12.6</v>
      </c>
      <c r="H43" s="21">
        <v>0</v>
      </c>
      <c r="I43" s="6"/>
    </row>
    <row r="44" spans="2:9" s="3" customFormat="1" ht="12.75" hidden="1" customHeight="1" x14ac:dyDescent="0.2">
      <c r="B44" s="22">
        <v>12.7</v>
      </c>
      <c r="C44" s="21">
        <v>0</v>
      </c>
      <c r="D44" s="6"/>
      <c r="G44" s="22">
        <v>12.7</v>
      </c>
      <c r="H44" s="21">
        <v>0</v>
      </c>
      <c r="I44" s="6"/>
    </row>
    <row r="45" spans="2:9" s="3" customFormat="1" ht="12.75" hidden="1" customHeight="1" x14ac:dyDescent="0.2">
      <c r="B45" s="22">
        <v>12.8</v>
      </c>
      <c r="C45" s="21">
        <v>0</v>
      </c>
      <c r="D45" s="6"/>
      <c r="G45" s="22">
        <v>12.8</v>
      </c>
      <c r="H45" s="21">
        <v>0</v>
      </c>
      <c r="I45" s="6"/>
    </row>
    <row r="46" spans="2:9" s="3" customFormat="1" ht="12.75" hidden="1" customHeight="1" x14ac:dyDescent="0.2">
      <c r="B46" s="22">
        <v>12.9</v>
      </c>
      <c r="C46" s="21">
        <v>0</v>
      </c>
      <c r="D46" s="6"/>
      <c r="G46" s="22">
        <v>12.9</v>
      </c>
      <c r="H46" s="21">
        <v>0</v>
      </c>
      <c r="I46" s="6"/>
    </row>
    <row r="47" spans="2:9" s="3" customFormat="1" ht="12.75" hidden="1" customHeight="1" x14ac:dyDescent="0.2">
      <c r="B47" s="22">
        <v>13</v>
      </c>
      <c r="C47" s="57">
        <v>0</v>
      </c>
      <c r="D47" s="6"/>
      <c r="G47" s="22">
        <v>13</v>
      </c>
      <c r="H47" s="57">
        <v>0</v>
      </c>
      <c r="I47" s="6"/>
    </row>
    <row r="48" spans="2:9" s="3" customFormat="1" ht="12.75" hidden="1" customHeight="1" x14ac:dyDescent="0.2">
      <c r="B48" s="22">
        <v>13.1</v>
      </c>
      <c r="C48" s="57">
        <v>0</v>
      </c>
      <c r="D48" s="6"/>
      <c r="G48" s="22">
        <v>13.1</v>
      </c>
      <c r="H48" s="57">
        <v>0</v>
      </c>
      <c r="I48" s="6"/>
    </row>
    <row r="49" spans="2:9" s="3" customFormat="1" ht="12.75" hidden="1" customHeight="1" x14ac:dyDescent="0.2">
      <c r="B49" s="22">
        <v>13.2</v>
      </c>
      <c r="C49" s="57">
        <v>0</v>
      </c>
      <c r="D49" s="6"/>
      <c r="G49" s="22">
        <v>13.2</v>
      </c>
      <c r="H49" s="57">
        <v>0</v>
      </c>
      <c r="I49" s="6"/>
    </row>
    <row r="50" spans="2:9" s="3" customFormat="1" ht="12.75" hidden="1" customHeight="1" x14ac:dyDescent="0.2">
      <c r="B50" s="22">
        <v>13.3</v>
      </c>
      <c r="C50" s="57">
        <v>0</v>
      </c>
      <c r="D50" s="6"/>
      <c r="G50" s="22">
        <v>13.3</v>
      </c>
      <c r="H50" s="57">
        <v>0</v>
      </c>
      <c r="I50" s="6"/>
    </row>
    <row r="51" spans="2:9" s="3" customFormat="1" ht="12.75" hidden="1" customHeight="1" x14ac:dyDescent="0.2">
      <c r="B51" s="22">
        <v>13.4</v>
      </c>
      <c r="C51" s="57">
        <v>0</v>
      </c>
      <c r="D51" s="6"/>
      <c r="G51" s="22">
        <v>13.4</v>
      </c>
      <c r="H51" s="57">
        <v>0</v>
      </c>
      <c r="I51" s="6"/>
    </row>
    <row r="52" spans="2:9" s="3" customFormat="1" ht="12.75" hidden="1" customHeight="1" x14ac:dyDescent="0.2">
      <c r="B52" s="22">
        <v>13.5</v>
      </c>
      <c r="C52" s="57">
        <v>0</v>
      </c>
      <c r="D52" s="6"/>
      <c r="G52" s="22">
        <v>13.5</v>
      </c>
      <c r="H52" s="57">
        <v>0</v>
      </c>
      <c r="I52" s="6"/>
    </row>
    <row r="53" spans="2:9" s="3" customFormat="1" ht="12.75" hidden="1" customHeight="1" x14ac:dyDescent="0.2">
      <c r="B53" s="22">
        <v>13.6</v>
      </c>
      <c r="C53" s="57">
        <v>0</v>
      </c>
      <c r="D53" s="6"/>
      <c r="G53" s="22">
        <v>13.6</v>
      </c>
      <c r="H53" s="57">
        <v>0</v>
      </c>
      <c r="I53" s="6"/>
    </row>
    <row r="54" spans="2:9" s="3" customFormat="1" ht="12.75" hidden="1" customHeight="1" x14ac:dyDescent="0.2">
      <c r="B54" s="22">
        <v>13.7</v>
      </c>
      <c r="C54" s="57">
        <v>0</v>
      </c>
      <c r="D54" s="6"/>
      <c r="G54" s="22">
        <v>13.7</v>
      </c>
      <c r="H54" s="57">
        <v>0</v>
      </c>
      <c r="I54" s="6"/>
    </row>
    <row r="55" spans="2:9" s="3" customFormat="1" ht="12.75" hidden="1" customHeight="1" x14ac:dyDescent="0.2">
      <c r="B55" s="22">
        <v>13.8</v>
      </c>
      <c r="C55" s="57">
        <v>0</v>
      </c>
      <c r="D55" s="6"/>
      <c r="G55" s="22">
        <v>13.8</v>
      </c>
      <c r="H55" s="57">
        <v>0</v>
      </c>
      <c r="I55" s="6"/>
    </row>
    <row r="56" spans="2:9" s="3" customFormat="1" ht="12.75" hidden="1" customHeight="1" x14ac:dyDescent="0.2">
      <c r="B56" s="22">
        <v>13.9</v>
      </c>
      <c r="C56" s="57">
        <v>0</v>
      </c>
      <c r="D56" s="6"/>
      <c r="G56" s="22">
        <v>13.9</v>
      </c>
      <c r="H56" s="57">
        <v>0</v>
      </c>
      <c r="I56" s="6"/>
    </row>
    <row r="57" spans="2:9" s="3" customFormat="1" hidden="1" x14ac:dyDescent="0.2">
      <c r="B57" s="22">
        <v>14</v>
      </c>
      <c r="C57" s="173">
        <v>0</v>
      </c>
      <c r="D57" s="173"/>
      <c r="G57" s="22">
        <v>14</v>
      </c>
      <c r="H57" s="173">
        <v>0</v>
      </c>
      <c r="I57" s="173"/>
    </row>
    <row r="58" spans="2:9" s="3" customFormat="1" hidden="1" x14ac:dyDescent="0.2">
      <c r="B58" s="22">
        <v>14.1</v>
      </c>
      <c r="C58" s="173">
        <v>0</v>
      </c>
      <c r="D58" s="173"/>
      <c r="G58" s="22">
        <v>14.1</v>
      </c>
      <c r="H58" s="173">
        <v>0</v>
      </c>
      <c r="I58" s="173"/>
    </row>
    <row r="59" spans="2:9" s="3" customFormat="1" hidden="1" x14ac:dyDescent="0.2">
      <c r="B59" s="22">
        <v>14.2</v>
      </c>
      <c r="C59" s="173">
        <v>0</v>
      </c>
      <c r="D59" s="173"/>
      <c r="G59" s="22">
        <v>14.2</v>
      </c>
      <c r="H59" s="173">
        <v>0</v>
      </c>
      <c r="I59" s="173"/>
    </row>
    <row r="60" spans="2:9" s="3" customFormat="1" hidden="1" x14ac:dyDescent="0.2">
      <c r="B60" s="22">
        <v>14.3</v>
      </c>
      <c r="C60" s="173">
        <v>0</v>
      </c>
      <c r="D60" s="173"/>
      <c r="G60" s="22">
        <v>14.3</v>
      </c>
      <c r="H60" s="173">
        <v>0</v>
      </c>
      <c r="I60" s="173"/>
    </row>
    <row r="61" spans="2:9" s="3" customFormat="1" hidden="1" x14ac:dyDescent="0.2">
      <c r="B61" s="22">
        <v>14.4</v>
      </c>
      <c r="C61" s="173">
        <v>0</v>
      </c>
      <c r="D61" s="173"/>
      <c r="G61" s="22">
        <v>14.4</v>
      </c>
      <c r="H61" s="173">
        <v>0</v>
      </c>
      <c r="I61" s="173"/>
    </row>
    <row r="62" spans="2:9" s="3" customFormat="1" x14ac:dyDescent="0.2">
      <c r="B62" s="22">
        <v>14.5</v>
      </c>
      <c r="C62" s="173">
        <v>0</v>
      </c>
      <c r="D62" s="173"/>
      <c r="G62" s="22">
        <v>14.5</v>
      </c>
      <c r="H62" s="173">
        <v>0</v>
      </c>
      <c r="I62" s="173"/>
    </row>
    <row r="63" spans="2:9" s="3" customFormat="1" x14ac:dyDescent="0.2">
      <c r="B63" s="22">
        <v>14.6</v>
      </c>
      <c r="C63" s="173">
        <v>0</v>
      </c>
      <c r="D63" s="173"/>
      <c r="G63" s="22">
        <v>14.6</v>
      </c>
      <c r="H63" s="173">
        <v>0</v>
      </c>
      <c r="I63" s="173"/>
    </row>
    <row r="64" spans="2:9" s="3" customFormat="1" x14ac:dyDescent="0.2">
      <c r="B64" s="22">
        <v>14.7</v>
      </c>
      <c r="C64" s="173">
        <v>0</v>
      </c>
      <c r="D64" s="173"/>
      <c r="G64" s="22">
        <v>14.7</v>
      </c>
      <c r="H64" s="173">
        <v>0</v>
      </c>
      <c r="I64" s="173"/>
    </row>
    <row r="65" spans="2:9" s="3" customFormat="1" x14ac:dyDescent="0.2">
      <c r="B65" s="22">
        <v>14.8</v>
      </c>
      <c r="C65" s="173">
        <v>0</v>
      </c>
      <c r="D65" s="173"/>
      <c r="G65" s="22">
        <v>14.8</v>
      </c>
      <c r="H65" s="173">
        <v>0</v>
      </c>
      <c r="I65" s="173"/>
    </row>
    <row r="66" spans="2:9" s="3" customFormat="1" x14ac:dyDescent="0.2">
      <c r="B66" s="22">
        <v>14.9</v>
      </c>
      <c r="C66" s="173">
        <v>0</v>
      </c>
      <c r="D66" s="173"/>
      <c r="G66" s="22">
        <v>14.9</v>
      </c>
      <c r="H66" s="173">
        <v>0</v>
      </c>
      <c r="I66" s="173"/>
    </row>
    <row r="67" spans="2:9" s="3" customFormat="1" x14ac:dyDescent="0.2">
      <c r="B67" s="23">
        <v>15</v>
      </c>
      <c r="C67" s="174">
        <v>0</v>
      </c>
      <c r="D67" s="174"/>
      <c r="G67" s="23">
        <v>15</v>
      </c>
      <c r="H67" s="174">
        <v>0</v>
      </c>
      <c r="I67" s="174"/>
    </row>
    <row r="68" spans="2:9" s="3" customFormat="1" x14ac:dyDescent="0.2">
      <c r="B68" s="23">
        <v>15.1</v>
      </c>
      <c r="C68" s="175">
        <v>0.3</v>
      </c>
      <c r="D68" s="175"/>
      <c r="G68" s="23">
        <v>15.1</v>
      </c>
      <c r="H68" s="175">
        <v>0.3</v>
      </c>
      <c r="I68" s="175"/>
    </row>
    <row r="69" spans="2:9" s="3" customFormat="1" x14ac:dyDescent="0.2">
      <c r="B69" s="22">
        <v>15.2</v>
      </c>
      <c r="C69" s="151">
        <v>0.35</v>
      </c>
      <c r="D69" s="151"/>
      <c r="G69" s="22">
        <v>15.2</v>
      </c>
      <c r="H69" s="151">
        <v>0.35</v>
      </c>
      <c r="I69" s="151"/>
    </row>
    <row r="70" spans="2:9" s="3" customFormat="1" x14ac:dyDescent="0.2">
      <c r="B70" s="22">
        <v>15.3</v>
      </c>
      <c r="C70" s="151">
        <v>0.4</v>
      </c>
      <c r="D70" s="151"/>
      <c r="G70" s="22">
        <v>15.3</v>
      </c>
      <c r="H70" s="151">
        <v>0.4</v>
      </c>
      <c r="I70" s="151"/>
    </row>
    <row r="71" spans="2:9" s="3" customFormat="1" x14ac:dyDescent="0.2">
      <c r="B71" s="22">
        <v>15.4</v>
      </c>
      <c r="C71" s="151">
        <v>0.45</v>
      </c>
      <c r="D71" s="151"/>
      <c r="G71" s="22">
        <v>15.4</v>
      </c>
      <c r="H71" s="151">
        <v>0.45</v>
      </c>
      <c r="I71" s="151"/>
    </row>
    <row r="72" spans="2:9" s="3" customFormat="1" x14ac:dyDescent="0.2">
      <c r="B72" s="22">
        <v>15.5</v>
      </c>
      <c r="C72" s="151">
        <v>0.5</v>
      </c>
      <c r="D72" s="151"/>
      <c r="G72" s="22">
        <v>15.5</v>
      </c>
      <c r="H72" s="151">
        <v>0.5</v>
      </c>
      <c r="I72" s="151"/>
    </row>
    <row r="73" spans="2:9" s="3" customFormat="1" x14ac:dyDescent="0.2">
      <c r="B73" s="22">
        <v>15.6</v>
      </c>
      <c r="C73" s="151">
        <v>0.55000000000000004</v>
      </c>
      <c r="D73" s="151"/>
      <c r="G73" s="22">
        <v>15.6</v>
      </c>
      <c r="H73" s="151">
        <v>0.55000000000000004</v>
      </c>
      <c r="I73" s="151"/>
    </row>
    <row r="74" spans="2:9" s="3" customFormat="1" x14ac:dyDescent="0.2">
      <c r="B74" s="22">
        <v>15.7</v>
      </c>
      <c r="C74" s="151">
        <v>0.6</v>
      </c>
      <c r="D74" s="151"/>
      <c r="G74" s="22">
        <v>15.7</v>
      </c>
      <c r="H74" s="151">
        <v>0.6</v>
      </c>
      <c r="I74" s="151"/>
    </row>
    <row r="75" spans="2:9" s="3" customFormat="1" x14ac:dyDescent="0.2">
      <c r="B75" s="22">
        <v>15.8</v>
      </c>
      <c r="C75" s="151">
        <v>0.65</v>
      </c>
      <c r="D75" s="151"/>
      <c r="G75" s="22">
        <v>15.8</v>
      </c>
      <c r="H75" s="151">
        <v>0.65</v>
      </c>
      <c r="I75" s="151"/>
    </row>
    <row r="76" spans="2:9" s="3" customFormat="1" x14ac:dyDescent="0.2">
      <c r="B76" s="22">
        <v>15.9</v>
      </c>
      <c r="C76" s="151">
        <v>0.7</v>
      </c>
      <c r="D76" s="151"/>
      <c r="G76" s="22">
        <v>15.9</v>
      </c>
      <c r="H76" s="151">
        <v>0.7</v>
      </c>
      <c r="I76" s="151"/>
    </row>
    <row r="77" spans="2:9" s="3" customFormat="1" x14ac:dyDescent="0.2">
      <c r="B77" s="22">
        <v>16</v>
      </c>
      <c r="C77" s="151">
        <v>0.75</v>
      </c>
      <c r="D77" s="151"/>
      <c r="G77" s="22">
        <v>16</v>
      </c>
      <c r="H77" s="151">
        <v>0.75</v>
      </c>
      <c r="I77" s="151"/>
    </row>
    <row r="78" spans="2:9" s="3" customFormat="1" x14ac:dyDescent="0.2">
      <c r="B78" s="22">
        <v>16.100000000000001</v>
      </c>
      <c r="C78" s="151">
        <v>0.8</v>
      </c>
      <c r="D78" s="151"/>
      <c r="G78" s="22">
        <v>16.100000000000001</v>
      </c>
      <c r="H78" s="151">
        <v>0.8</v>
      </c>
      <c r="I78" s="151"/>
    </row>
    <row r="79" spans="2:9" s="3" customFormat="1" x14ac:dyDescent="0.2">
      <c r="B79" s="22">
        <v>16.2</v>
      </c>
      <c r="C79" s="151">
        <v>0.85</v>
      </c>
      <c r="D79" s="151"/>
      <c r="G79" s="22">
        <v>16.2</v>
      </c>
      <c r="H79" s="151">
        <v>0.85</v>
      </c>
      <c r="I79" s="151"/>
    </row>
    <row r="80" spans="2:9" s="3" customFormat="1" x14ac:dyDescent="0.2">
      <c r="B80" s="22">
        <v>16.3</v>
      </c>
      <c r="C80" s="151">
        <v>0.9</v>
      </c>
      <c r="D80" s="151"/>
      <c r="G80" s="22">
        <v>16.3</v>
      </c>
      <c r="H80" s="151">
        <v>0.9</v>
      </c>
      <c r="I80" s="151"/>
    </row>
    <row r="81" spans="2:9" s="3" customFormat="1" x14ac:dyDescent="0.2">
      <c r="B81" s="22">
        <v>16.399999999999999</v>
      </c>
      <c r="C81" s="151">
        <v>0.95</v>
      </c>
      <c r="D81" s="151"/>
      <c r="G81" s="22">
        <v>16.399999999999999</v>
      </c>
      <c r="H81" s="151">
        <v>0.95</v>
      </c>
      <c r="I81" s="151"/>
    </row>
    <row r="82" spans="2:9" s="3" customFormat="1" x14ac:dyDescent="0.2">
      <c r="B82" s="22">
        <v>16.5</v>
      </c>
      <c r="C82" s="151">
        <v>1</v>
      </c>
      <c r="D82" s="151"/>
      <c r="G82" s="22">
        <v>16.5</v>
      </c>
      <c r="H82" s="151">
        <v>1</v>
      </c>
      <c r="I82" s="151"/>
    </row>
    <row r="83" spans="2:9" s="3" customFormat="1" x14ac:dyDescent="0.2">
      <c r="B83" s="22">
        <v>16.600000000000001</v>
      </c>
      <c r="C83" s="151">
        <v>1.05</v>
      </c>
      <c r="D83" s="151"/>
      <c r="G83" s="22">
        <v>16.600000000000001</v>
      </c>
      <c r="H83" s="151">
        <v>1.05</v>
      </c>
      <c r="I83" s="151"/>
    </row>
    <row r="84" spans="2:9" s="3" customFormat="1" x14ac:dyDescent="0.2">
      <c r="B84" s="22">
        <v>16.7</v>
      </c>
      <c r="C84" s="151">
        <v>1.1000000000000001</v>
      </c>
      <c r="D84" s="151"/>
      <c r="G84" s="22">
        <v>16.7</v>
      </c>
      <c r="H84" s="151">
        <v>1.1000000000000001</v>
      </c>
      <c r="I84" s="151"/>
    </row>
    <row r="85" spans="2:9" s="3" customFormat="1" x14ac:dyDescent="0.2">
      <c r="B85" s="22">
        <v>16.8</v>
      </c>
      <c r="C85" s="151">
        <v>1.1499999999999999</v>
      </c>
      <c r="D85" s="151"/>
      <c r="G85" s="22">
        <v>16.8</v>
      </c>
      <c r="H85" s="151">
        <v>1.1499999999999999</v>
      </c>
      <c r="I85" s="151"/>
    </row>
    <row r="86" spans="2:9" s="3" customFormat="1" x14ac:dyDescent="0.2">
      <c r="B86" s="22">
        <v>16.899999999999999</v>
      </c>
      <c r="C86" s="151">
        <v>1.2</v>
      </c>
      <c r="D86" s="151"/>
      <c r="G86" s="22">
        <v>16.899999999999999</v>
      </c>
      <c r="H86" s="151">
        <v>1.2</v>
      </c>
      <c r="I86" s="151"/>
    </row>
    <row r="87" spans="2:9" s="3" customFormat="1" x14ac:dyDescent="0.2">
      <c r="B87" s="22">
        <v>17</v>
      </c>
      <c r="C87" s="151">
        <v>1.25</v>
      </c>
      <c r="D87" s="151"/>
      <c r="G87" s="22">
        <v>17</v>
      </c>
      <c r="H87" s="151">
        <v>1.25</v>
      </c>
      <c r="I87" s="151"/>
    </row>
    <row r="88" spans="2:9" s="3" customFormat="1" x14ac:dyDescent="0.2">
      <c r="B88" s="22">
        <v>17.100000000000001</v>
      </c>
      <c r="C88" s="151">
        <v>1.3</v>
      </c>
      <c r="D88" s="151"/>
      <c r="G88" s="22">
        <v>17.100000000000001</v>
      </c>
      <c r="H88" s="151">
        <v>1.3</v>
      </c>
      <c r="I88" s="151"/>
    </row>
    <row r="89" spans="2:9" s="3" customFormat="1" x14ac:dyDescent="0.2">
      <c r="B89" s="22">
        <v>17.2</v>
      </c>
      <c r="C89" s="151">
        <v>1.35</v>
      </c>
      <c r="D89" s="151"/>
      <c r="G89" s="22">
        <v>17.2</v>
      </c>
      <c r="H89" s="151">
        <v>1.35</v>
      </c>
      <c r="I89" s="151"/>
    </row>
    <row r="90" spans="2:9" s="3" customFormat="1" x14ac:dyDescent="0.2">
      <c r="B90" s="22">
        <v>17.3</v>
      </c>
      <c r="C90" s="151">
        <v>1.4</v>
      </c>
      <c r="D90" s="151"/>
      <c r="G90" s="22">
        <v>17.3</v>
      </c>
      <c r="H90" s="151">
        <v>1.4</v>
      </c>
      <c r="I90" s="151"/>
    </row>
    <row r="91" spans="2:9" s="3" customFormat="1" x14ac:dyDescent="0.2">
      <c r="B91" s="22">
        <v>17.399999999999999</v>
      </c>
      <c r="C91" s="151">
        <v>1.45</v>
      </c>
      <c r="D91" s="151"/>
      <c r="G91" s="22">
        <v>17.399999999999999</v>
      </c>
      <c r="H91" s="151">
        <v>1.45</v>
      </c>
      <c r="I91" s="151"/>
    </row>
    <row r="92" spans="2:9" s="3" customFormat="1" x14ac:dyDescent="0.2">
      <c r="B92" s="22">
        <v>17.5</v>
      </c>
      <c r="C92" s="151">
        <v>1.5</v>
      </c>
      <c r="D92" s="151"/>
      <c r="G92" s="22">
        <v>17.5</v>
      </c>
      <c r="H92" s="151">
        <v>1.5</v>
      </c>
      <c r="I92" s="151"/>
    </row>
    <row r="93" spans="2:9" s="3" customFormat="1" x14ac:dyDescent="0.2">
      <c r="B93" s="22">
        <v>17.600000000000001</v>
      </c>
      <c r="C93" s="151">
        <v>1.55</v>
      </c>
      <c r="D93" s="151"/>
      <c r="G93" s="22">
        <v>17.600000000000001</v>
      </c>
      <c r="H93" s="151">
        <v>1.55</v>
      </c>
      <c r="I93" s="151"/>
    </row>
    <row r="94" spans="2:9" s="3" customFormat="1" x14ac:dyDescent="0.2">
      <c r="B94" s="22">
        <v>17.7</v>
      </c>
      <c r="C94" s="151">
        <v>1.6</v>
      </c>
      <c r="D94" s="151"/>
      <c r="G94" s="22">
        <v>17.7</v>
      </c>
      <c r="H94" s="151">
        <v>1.6</v>
      </c>
      <c r="I94" s="151"/>
    </row>
    <row r="95" spans="2:9" s="3" customFormat="1" x14ac:dyDescent="0.2">
      <c r="B95" s="22">
        <v>17.8</v>
      </c>
      <c r="C95" s="151">
        <v>1.65</v>
      </c>
      <c r="D95" s="151"/>
      <c r="G95" s="22">
        <v>17.8</v>
      </c>
      <c r="H95" s="151">
        <v>1.65</v>
      </c>
      <c r="I95" s="151"/>
    </row>
    <row r="96" spans="2:9" s="3" customFormat="1" x14ac:dyDescent="0.2">
      <c r="B96" s="22">
        <v>17.899999999999999</v>
      </c>
      <c r="C96" s="151">
        <v>1.7</v>
      </c>
      <c r="D96" s="151"/>
      <c r="G96" s="22">
        <v>17.899999999999999</v>
      </c>
      <c r="H96" s="151">
        <v>1.7</v>
      </c>
      <c r="I96" s="151"/>
    </row>
    <row r="97" spans="2:9" s="3" customFormat="1" x14ac:dyDescent="0.2">
      <c r="B97" s="22">
        <v>18</v>
      </c>
      <c r="C97" s="151">
        <v>1.75</v>
      </c>
      <c r="D97" s="151"/>
      <c r="G97" s="22">
        <v>18</v>
      </c>
      <c r="H97" s="151">
        <v>1.75</v>
      </c>
      <c r="I97" s="151"/>
    </row>
    <row r="98" spans="2:9" s="3" customFormat="1" x14ac:dyDescent="0.2">
      <c r="B98" s="22">
        <v>18.100000000000001</v>
      </c>
      <c r="C98" s="151">
        <v>1.8</v>
      </c>
      <c r="D98" s="151"/>
      <c r="G98" s="22">
        <v>18.100000000000001</v>
      </c>
      <c r="H98" s="151">
        <v>1.8</v>
      </c>
      <c r="I98" s="151"/>
    </row>
    <row r="99" spans="2:9" s="3" customFormat="1" x14ac:dyDescent="0.2">
      <c r="B99" s="22">
        <v>18.2</v>
      </c>
      <c r="C99" s="151">
        <v>1.85</v>
      </c>
      <c r="D99" s="151"/>
      <c r="G99" s="22">
        <v>18.2</v>
      </c>
      <c r="H99" s="151">
        <v>1.85</v>
      </c>
      <c r="I99" s="151"/>
    </row>
    <row r="100" spans="2:9" s="3" customFormat="1" x14ac:dyDescent="0.2">
      <c r="B100" s="22">
        <v>18.3</v>
      </c>
      <c r="C100" s="151">
        <v>1.9</v>
      </c>
      <c r="D100" s="151"/>
      <c r="G100" s="22">
        <v>18.3</v>
      </c>
      <c r="H100" s="151">
        <v>1.9</v>
      </c>
      <c r="I100" s="151"/>
    </row>
    <row r="101" spans="2:9" s="3" customFormat="1" x14ac:dyDescent="0.2">
      <c r="B101" s="22">
        <v>18.399999999999999</v>
      </c>
      <c r="C101" s="151">
        <v>1.95</v>
      </c>
      <c r="D101" s="151"/>
      <c r="G101" s="22">
        <v>18.399999999999999</v>
      </c>
      <c r="H101" s="151">
        <v>1.95</v>
      </c>
      <c r="I101" s="151"/>
    </row>
    <row r="102" spans="2:9" s="3" customFormat="1" x14ac:dyDescent="0.2">
      <c r="B102" s="22">
        <v>18.5</v>
      </c>
      <c r="C102" s="151">
        <v>2</v>
      </c>
      <c r="D102" s="151"/>
      <c r="G102" s="22">
        <v>18.5</v>
      </c>
      <c r="H102" s="151">
        <v>2</v>
      </c>
      <c r="I102" s="151"/>
    </row>
    <row r="103" spans="2:9" s="3" customFormat="1" x14ac:dyDescent="0.2">
      <c r="B103" s="22">
        <v>18.600000000000001</v>
      </c>
      <c r="C103" s="151">
        <v>2.0499999999999998</v>
      </c>
      <c r="D103" s="151"/>
      <c r="G103" s="22">
        <v>18.600000000000001</v>
      </c>
      <c r="H103" s="151">
        <v>2.0499999999999998</v>
      </c>
      <c r="I103" s="151"/>
    </row>
    <row r="104" spans="2:9" s="3" customFormat="1" x14ac:dyDescent="0.2">
      <c r="B104" s="22">
        <v>18.7</v>
      </c>
      <c r="C104" s="151">
        <v>2.1</v>
      </c>
      <c r="D104" s="151"/>
      <c r="G104" s="22">
        <v>18.7</v>
      </c>
      <c r="H104" s="151">
        <v>2.1</v>
      </c>
      <c r="I104" s="151"/>
    </row>
    <row r="105" spans="2:9" s="3" customFormat="1" x14ac:dyDescent="0.2">
      <c r="B105" s="22">
        <v>18.8</v>
      </c>
      <c r="C105" s="151">
        <v>2.15</v>
      </c>
      <c r="D105" s="151"/>
      <c r="G105" s="22">
        <v>18.8</v>
      </c>
      <c r="H105" s="151">
        <v>2.15</v>
      </c>
      <c r="I105" s="151"/>
    </row>
    <row r="106" spans="2:9" s="3" customFormat="1" x14ac:dyDescent="0.2">
      <c r="B106" s="22">
        <v>18.899999999999999</v>
      </c>
      <c r="C106" s="151">
        <v>2.2000000000000002</v>
      </c>
      <c r="D106" s="151"/>
      <c r="G106" s="22">
        <v>18.899999999999999</v>
      </c>
      <c r="H106" s="151">
        <v>2.2000000000000002</v>
      </c>
      <c r="I106" s="151"/>
    </row>
    <row r="107" spans="2:9" s="3" customFormat="1" x14ac:dyDescent="0.2">
      <c r="B107" s="22">
        <v>19</v>
      </c>
      <c r="C107" s="151">
        <v>2.25</v>
      </c>
      <c r="D107" s="151"/>
      <c r="G107" s="22">
        <v>19</v>
      </c>
      <c r="H107" s="151">
        <v>2.25</v>
      </c>
      <c r="I107" s="151"/>
    </row>
    <row r="108" spans="2:9" s="3" customFormat="1" x14ac:dyDescent="0.2">
      <c r="B108" s="22">
        <v>19.100000000000001</v>
      </c>
      <c r="C108" s="151">
        <v>2.2999999999999998</v>
      </c>
      <c r="D108" s="151"/>
      <c r="G108" s="22">
        <v>19.100000000000001</v>
      </c>
      <c r="H108" s="151">
        <v>2.2999999999999998</v>
      </c>
      <c r="I108" s="151"/>
    </row>
    <row r="109" spans="2:9" s="3" customFormat="1" x14ac:dyDescent="0.2">
      <c r="B109" s="22">
        <v>19.2</v>
      </c>
      <c r="C109" s="151">
        <v>2.35</v>
      </c>
      <c r="D109" s="151"/>
      <c r="G109" s="22">
        <v>19.2</v>
      </c>
      <c r="H109" s="151">
        <v>2.35</v>
      </c>
      <c r="I109" s="151"/>
    </row>
    <row r="110" spans="2:9" s="3" customFormat="1" x14ac:dyDescent="0.2">
      <c r="B110" s="22">
        <v>19.3</v>
      </c>
      <c r="C110" s="151">
        <v>2.4</v>
      </c>
      <c r="D110" s="151"/>
      <c r="G110" s="22">
        <v>19.3</v>
      </c>
      <c r="H110" s="151">
        <v>2.4</v>
      </c>
      <c r="I110" s="151"/>
    </row>
    <row r="111" spans="2:9" s="3" customFormat="1" x14ac:dyDescent="0.2">
      <c r="B111" s="22">
        <v>19.399999999999999</v>
      </c>
      <c r="C111" s="151">
        <v>2.4500000000000002</v>
      </c>
      <c r="D111" s="151"/>
      <c r="G111" s="22">
        <v>19.399999999999999</v>
      </c>
      <c r="H111" s="151">
        <v>2.4500000000000002</v>
      </c>
      <c r="I111" s="151"/>
    </row>
    <row r="112" spans="2:9" s="3" customFormat="1" x14ac:dyDescent="0.2">
      <c r="B112" s="22">
        <v>19.5</v>
      </c>
      <c r="C112" s="151">
        <v>2.5</v>
      </c>
      <c r="D112" s="151"/>
      <c r="G112" s="22">
        <v>19.5</v>
      </c>
      <c r="H112" s="151">
        <v>2.5</v>
      </c>
      <c r="I112" s="151"/>
    </row>
    <row r="113" spans="2:9" s="3" customFormat="1" x14ac:dyDescent="0.2">
      <c r="B113" s="22">
        <v>19.600000000000001</v>
      </c>
      <c r="C113" s="151">
        <v>2.5499999999999998</v>
      </c>
      <c r="D113" s="151"/>
      <c r="G113" s="22">
        <v>19.600000000000001</v>
      </c>
      <c r="H113" s="151">
        <v>2.5499999999999998</v>
      </c>
      <c r="I113" s="151"/>
    </row>
    <row r="114" spans="2:9" s="3" customFormat="1" x14ac:dyDescent="0.2">
      <c r="B114" s="22">
        <v>19.7</v>
      </c>
      <c r="C114" s="151">
        <v>2.6</v>
      </c>
      <c r="D114" s="151"/>
      <c r="G114" s="22">
        <v>19.7</v>
      </c>
      <c r="H114" s="151">
        <v>2.6</v>
      </c>
      <c r="I114" s="151"/>
    </row>
    <row r="115" spans="2:9" s="3" customFormat="1" x14ac:dyDescent="0.2">
      <c r="B115" s="22">
        <v>19.8</v>
      </c>
      <c r="C115" s="151">
        <v>2.65</v>
      </c>
      <c r="D115" s="151"/>
      <c r="G115" s="22">
        <v>19.8</v>
      </c>
      <c r="H115" s="151">
        <v>2.65</v>
      </c>
      <c r="I115" s="151"/>
    </row>
    <row r="116" spans="2:9" s="3" customFormat="1" x14ac:dyDescent="0.2">
      <c r="B116" s="22">
        <v>19.899999999999999</v>
      </c>
      <c r="C116" s="151">
        <v>2.7</v>
      </c>
      <c r="D116" s="151"/>
      <c r="G116" s="22">
        <v>19.899999999999999</v>
      </c>
      <c r="H116" s="151">
        <v>2.7</v>
      </c>
      <c r="I116" s="151"/>
    </row>
    <row r="117" spans="2:9" s="3" customFormat="1" x14ac:dyDescent="0.2">
      <c r="B117" s="22">
        <v>20</v>
      </c>
      <c r="C117" s="151">
        <v>2.75</v>
      </c>
      <c r="D117" s="151"/>
      <c r="G117" s="22">
        <v>20</v>
      </c>
      <c r="H117" s="151">
        <v>2.75</v>
      </c>
      <c r="I117" s="151"/>
    </row>
    <row r="118" spans="2:9" s="3" customFormat="1" x14ac:dyDescent="0.2">
      <c r="B118" s="22">
        <v>20.100000000000001</v>
      </c>
      <c r="C118" s="151">
        <v>2.8</v>
      </c>
      <c r="D118" s="151"/>
      <c r="G118" s="22">
        <v>20.100000000000001</v>
      </c>
      <c r="H118" s="151">
        <v>2.8</v>
      </c>
      <c r="I118" s="151"/>
    </row>
    <row r="119" spans="2:9" s="3" customFormat="1" x14ac:dyDescent="0.2">
      <c r="B119" s="22">
        <v>20.2</v>
      </c>
      <c r="C119" s="151">
        <v>2.85</v>
      </c>
      <c r="D119" s="151"/>
      <c r="G119" s="22">
        <v>20.2</v>
      </c>
      <c r="H119" s="151">
        <v>2.85</v>
      </c>
      <c r="I119" s="151"/>
    </row>
    <row r="120" spans="2:9" s="3" customFormat="1" x14ac:dyDescent="0.2">
      <c r="B120" s="22">
        <v>20.3</v>
      </c>
      <c r="C120" s="151">
        <v>2.9</v>
      </c>
      <c r="D120" s="151"/>
      <c r="G120" s="22">
        <v>20.3</v>
      </c>
      <c r="H120" s="151">
        <v>2.9</v>
      </c>
      <c r="I120" s="151"/>
    </row>
    <row r="121" spans="2:9" s="3" customFormat="1" x14ac:dyDescent="0.2">
      <c r="B121" s="22">
        <v>20.399999999999999</v>
      </c>
      <c r="C121" s="151">
        <v>2.95</v>
      </c>
      <c r="D121" s="151"/>
      <c r="G121" s="22">
        <v>20.399999999999999</v>
      </c>
      <c r="H121" s="151">
        <v>2.95</v>
      </c>
      <c r="I121" s="151"/>
    </row>
    <row r="122" spans="2:9" s="3" customFormat="1" x14ac:dyDescent="0.2">
      <c r="B122" s="22">
        <v>20.5</v>
      </c>
      <c r="C122" s="151">
        <v>3</v>
      </c>
      <c r="D122" s="151"/>
      <c r="G122" s="22">
        <v>20.5</v>
      </c>
      <c r="H122" s="151">
        <v>3</v>
      </c>
      <c r="I122" s="151"/>
    </row>
    <row r="123" spans="2:9" s="3" customFormat="1" x14ac:dyDescent="0.2">
      <c r="B123" s="22">
        <v>20.6</v>
      </c>
      <c r="C123" s="151">
        <v>3.05</v>
      </c>
      <c r="D123" s="151"/>
      <c r="G123" s="22">
        <v>20.6</v>
      </c>
      <c r="H123" s="151">
        <v>3.05</v>
      </c>
      <c r="I123" s="151"/>
    </row>
    <row r="124" spans="2:9" s="3" customFormat="1" x14ac:dyDescent="0.2">
      <c r="B124" s="22">
        <v>20.7</v>
      </c>
      <c r="C124" s="151">
        <v>3.1</v>
      </c>
      <c r="D124" s="151"/>
      <c r="G124" s="22">
        <v>20.7</v>
      </c>
      <c r="H124" s="151">
        <v>3.1</v>
      </c>
      <c r="I124" s="151"/>
    </row>
    <row r="125" spans="2:9" s="3" customFormat="1" x14ac:dyDescent="0.2">
      <c r="B125" s="22">
        <v>20.8</v>
      </c>
      <c r="C125" s="151">
        <v>3.15</v>
      </c>
      <c r="D125" s="151"/>
      <c r="G125" s="22">
        <v>20.8</v>
      </c>
      <c r="H125" s="151">
        <v>3.15</v>
      </c>
      <c r="I125" s="151"/>
    </row>
    <row r="126" spans="2:9" s="3" customFormat="1" x14ac:dyDescent="0.2">
      <c r="B126" s="22">
        <v>20.9</v>
      </c>
      <c r="C126" s="151">
        <v>3.2</v>
      </c>
      <c r="D126" s="151"/>
      <c r="G126" s="22">
        <v>20.9</v>
      </c>
      <c r="H126" s="151">
        <v>3.2</v>
      </c>
      <c r="I126" s="151"/>
    </row>
    <row r="127" spans="2:9" s="3" customFormat="1" x14ac:dyDescent="0.2">
      <c r="B127" s="22">
        <v>21</v>
      </c>
      <c r="C127" s="151">
        <v>3.25</v>
      </c>
      <c r="D127" s="151"/>
      <c r="G127" s="22">
        <v>21</v>
      </c>
      <c r="H127" s="151">
        <v>3.25</v>
      </c>
      <c r="I127" s="151"/>
    </row>
    <row r="128" spans="2:9" s="3" customFormat="1" x14ac:dyDescent="0.2">
      <c r="B128" s="22">
        <v>21.1</v>
      </c>
      <c r="C128" s="151">
        <v>3.3</v>
      </c>
      <c r="D128" s="151"/>
      <c r="G128" s="22">
        <v>21.1</v>
      </c>
      <c r="H128" s="151">
        <v>3.3</v>
      </c>
      <c r="I128" s="151"/>
    </row>
    <row r="129" spans="2:9" s="3" customFormat="1" x14ac:dyDescent="0.2">
      <c r="B129" s="22">
        <v>21.2</v>
      </c>
      <c r="C129" s="151">
        <v>3.35</v>
      </c>
      <c r="D129" s="151"/>
      <c r="G129" s="22">
        <v>21.2</v>
      </c>
      <c r="H129" s="151">
        <v>3.35</v>
      </c>
      <c r="I129" s="151"/>
    </row>
    <row r="130" spans="2:9" s="3" customFormat="1" x14ac:dyDescent="0.2">
      <c r="B130" s="22">
        <v>21.3</v>
      </c>
      <c r="C130" s="151">
        <v>3.4</v>
      </c>
      <c r="D130" s="151"/>
      <c r="G130" s="22">
        <v>21.3</v>
      </c>
      <c r="H130" s="151">
        <v>3.4</v>
      </c>
      <c r="I130" s="151"/>
    </row>
    <row r="131" spans="2:9" s="3" customFormat="1" x14ac:dyDescent="0.2">
      <c r="B131" s="22">
        <v>21.4</v>
      </c>
      <c r="C131" s="151">
        <v>3.45</v>
      </c>
      <c r="D131" s="151"/>
      <c r="G131" s="22">
        <v>21.4</v>
      </c>
      <c r="H131" s="151">
        <v>3.45</v>
      </c>
      <c r="I131" s="151"/>
    </row>
    <row r="132" spans="2:9" s="3" customFormat="1" x14ac:dyDescent="0.2">
      <c r="B132" s="22">
        <v>21.5</v>
      </c>
      <c r="C132" s="151">
        <v>3.5</v>
      </c>
      <c r="D132" s="151"/>
      <c r="G132" s="22">
        <v>21.5</v>
      </c>
      <c r="H132" s="151">
        <v>3.5</v>
      </c>
      <c r="I132" s="151"/>
    </row>
    <row r="133" spans="2:9" s="3" customFormat="1" x14ac:dyDescent="0.2">
      <c r="B133" s="22">
        <v>21.6</v>
      </c>
      <c r="C133" s="151">
        <v>3.55</v>
      </c>
      <c r="D133" s="151"/>
      <c r="G133" s="22">
        <v>21.6</v>
      </c>
      <c r="H133" s="151">
        <v>3.55</v>
      </c>
      <c r="I133" s="151"/>
    </row>
    <row r="134" spans="2:9" s="3" customFormat="1" x14ac:dyDescent="0.2">
      <c r="B134" s="22">
        <v>21.7</v>
      </c>
      <c r="C134" s="151">
        <v>3.6</v>
      </c>
      <c r="D134" s="151"/>
      <c r="G134" s="22">
        <v>21.7</v>
      </c>
      <c r="H134" s="151">
        <v>3.6</v>
      </c>
      <c r="I134" s="151"/>
    </row>
    <row r="135" spans="2:9" s="3" customFormat="1" x14ac:dyDescent="0.2">
      <c r="B135" s="22">
        <v>21.8</v>
      </c>
      <c r="C135" s="151">
        <v>3.65</v>
      </c>
      <c r="D135" s="151"/>
      <c r="G135" s="22">
        <v>21.8</v>
      </c>
      <c r="H135" s="151">
        <v>3.65</v>
      </c>
      <c r="I135" s="151"/>
    </row>
    <row r="136" spans="2:9" s="3" customFormat="1" x14ac:dyDescent="0.2">
      <c r="B136" s="22">
        <v>21.9</v>
      </c>
      <c r="C136" s="151">
        <v>3.7</v>
      </c>
      <c r="D136" s="151"/>
      <c r="G136" s="22">
        <v>21.9</v>
      </c>
      <c r="H136" s="151">
        <v>3.7</v>
      </c>
      <c r="I136" s="151"/>
    </row>
    <row r="137" spans="2:9" s="3" customFormat="1" x14ac:dyDescent="0.2">
      <c r="B137" s="22">
        <v>22</v>
      </c>
      <c r="C137" s="151">
        <v>3.75</v>
      </c>
      <c r="D137" s="151"/>
      <c r="G137" s="22">
        <v>22</v>
      </c>
      <c r="H137" s="151">
        <v>3.75</v>
      </c>
      <c r="I137" s="151"/>
    </row>
    <row r="138" spans="2:9" s="3" customFormat="1" x14ac:dyDescent="0.2">
      <c r="B138" s="22">
        <v>22.1</v>
      </c>
      <c r="C138" s="151">
        <v>3.8</v>
      </c>
      <c r="D138" s="151"/>
      <c r="G138" s="22">
        <v>22.1</v>
      </c>
      <c r="H138" s="151">
        <v>3.8</v>
      </c>
      <c r="I138" s="151"/>
    </row>
    <row r="139" spans="2:9" s="3" customFormat="1" x14ac:dyDescent="0.2">
      <c r="B139" s="22">
        <v>22.2</v>
      </c>
      <c r="C139" s="151">
        <v>3.85</v>
      </c>
      <c r="D139" s="151"/>
      <c r="G139" s="22">
        <v>22.2</v>
      </c>
      <c r="H139" s="151">
        <v>3.85</v>
      </c>
      <c r="I139" s="151"/>
    </row>
    <row r="140" spans="2:9" s="3" customFormat="1" x14ac:dyDescent="0.2">
      <c r="B140" s="22">
        <v>22.3</v>
      </c>
      <c r="C140" s="151">
        <v>3.9</v>
      </c>
      <c r="D140" s="151"/>
      <c r="G140" s="22">
        <v>22.3</v>
      </c>
      <c r="H140" s="151">
        <v>3.9</v>
      </c>
      <c r="I140" s="151"/>
    </row>
    <row r="141" spans="2:9" s="3" customFormat="1" x14ac:dyDescent="0.2">
      <c r="B141" s="22">
        <v>22.4</v>
      </c>
      <c r="C141" s="151">
        <v>3.95</v>
      </c>
      <c r="D141" s="151"/>
      <c r="G141" s="22">
        <v>22.4</v>
      </c>
      <c r="H141" s="151">
        <v>3.95</v>
      </c>
      <c r="I141" s="151"/>
    </row>
    <row r="142" spans="2:9" s="3" customFormat="1" x14ac:dyDescent="0.2">
      <c r="B142" s="22">
        <v>22.5</v>
      </c>
      <c r="C142" s="151">
        <v>4</v>
      </c>
      <c r="D142" s="151"/>
      <c r="G142" s="22">
        <v>22.5</v>
      </c>
      <c r="H142" s="151">
        <v>4</v>
      </c>
      <c r="I142" s="151"/>
    </row>
    <row r="143" spans="2:9" s="3" customFormat="1" x14ac:dyDescent="0.2">
      <c r="B143" s="22">
        <v>22.6</v>
      </c>
      <c r="C143" s="151">
        <v>4.05</v>
      </c>
      <c r="D143" s="151"/>
      <c r="G143" s="22">
        <v>22.6</v>
      </c>
      <c r="H143" s="151">
        <v>4.05</v>
      </c>
      <c r="I143" s="151"/>
    </row>
    <row r="144" spans="2:9" s="3" customFormat="1" x14ac:dyDescent="0.2">
      <c r="B144" s="22">
        <v>22.7</v>
      </c>
      <c r="C144" s="151">
        <v>4.0999999999999996</v>
      </c>
      <c r="D144" s="151"/>
      <c r="G144" s="22">
        <v>22.7</v>
      </c>
      <c r="H144" s="151">
        <v>4.0999999999999996</v>
      </c>
      <c r="I144" s="151"/>
    </row>
    <row r="145" spans="2:9" s="3" customFormat="1" x14ac:dyDescent="0.2">
      <c r="B145" s="22">
        <v>22.8</v>
      </c>
      <c r="C145" s="151">
        <v>4.1500000000000004</v>
      </c>
      <c r="D145" s="151"/>
      <c r="G145" s="22">
        <v>22.8</v>
      </c>
      <c r="H145" s="151">
        <v>4.1500000000000004</v>
      </c>
      <c r="I145" s="151"/>
    </row>
    <row r="146" spans="2:9" s="3" customFormat="1" x14ac:dyDescent="0.2">
      <c r="B146" s="22">
        <v>22.9</v>
      </c>
      <c r="C146" s="151">
        <v>4.2</v>
      </c>
      <c r="D146" s="151"/>
      <c r="G146" s="22">
        <v>22.9</v>
      </c>
      <c r="H146" s="151">
        <v>4.2</v>
      </c>
      <c r="I146" s="151"/>
    </row>
    <row r="147" spans="2:9" s="3" customFormat="1" x14ac:dyDescent="0.2">
      <c r="B147" s="22">
        <v>23</v>
      </c>
      <c r="C147" s="151">
        <v>4.25</v>
      </c>
      <c r="D147" s="151"/>
      <c r="G147" s="22">
        <v>23</v>
      </c>
      <c r="H147" s="151">
        <v>4.25</v>
      </c>
      <c r="I147" s="151"/>
    </row>
    <row r="148" spans="2:9" s="3" customFormat="1" x14ac:dyDescent="0.2">
      <c r="B148" s="22">
        <v>23.1</v>
      </c>
      <c r="C148" s="151">
        <v>4.3</v>
      </c>
      <c r="D148" s="151"/>
      <c r="G148" s="22">
        <v>23.1</v>
      </c>
      <c r="H148" s="151">
        <v>4.3</v>
      </c>
      <c r="I148" s="151"/>
    </row>
    <row r="149" spans="2:9" s="3" customFormat="1" x14ac:dyDescent="0.2">
      <c r="B149" s="22">
        <v>23.2</v>
      </c>
      <c r="C149" s="151">
        <v>4.3499999999999996</v>
      </c>
      <c r="D149" s="151"/>
      <c r="G149" s="22">
        <v>23.2</v>
      </c>
      <c r="H149" s="151">
        <v>4.3499999999999996</v>
      </c>
      <c r="I149" s="151"/>
    </row>
    <row r="150" spans="2:9" s="3" customFormat="1" x14ac:dyDescent="0.2">
      <c r="B150" s="22">
        <v>23.3</v>
      </c>
      <c r="C150" s="151">
        <v>4.4000000000000004</v>
      </c>
      <c r="D150" s="151"/>
      <c r="G150" s="22">
        <v>23.3</v>
      </c>
      <c r="H150" s="151">
        <v>4.4000000000000004</v>
      </c>
      <c r="I150" s="151"/>
    </row>
    <row r="151" spans="2:9" s="3" customFormat="1" x14ac:dyDescent="0.2">
      <c r="B151" s="22">
        <v>23.4</v>
      </c>
      <c r="C151" s="151">
        <v>4.45</v>
      </c>
      <c r="D151" s="151"/>
      <c r="G151" s="22">
        <v>23.4</v>
      </c>
      <c r="H151" s="151">
        <v>4.45</v>
      </c>
      <c r="I151" s="151"/>
    </row>
    <row r="152" spans="2:9" s="3" customFormat="1" x14ac:dyDescent="0.2">
      <c r="B152" s="22">
        <v>23.5</v>
      </c>
      <c r="C152" s="151">
        <v>4.5</v>
      </c>
      <c r="D152" s="151"/>
      <c r="G152" s="22">
        <v>23.5</v>
      </c>
      <c r="H152" s="151">
        <v>4.5</v>
      </c>
      <c r="I152" s="151"/>
    </row>
    <row r="153" spans="2:9" s="3" customFormat="1" x14ac:dyDescent="0.2">
      <c r="B153" s="22">
        <v>23.6</v>
      </c>
      <c r="C153" s="151">
        <v>4.55</v>
      </c>
      <c r="D153" s="151"/>
      <c r="G153" s="22">
        <v>23.6</v>
      </c>
      <c r="H153" s="151">
        <v>4.55</v>
      </c>
      <c r="I153" s="151"/>
    </row>
    <row r="154" spans="2:9" s="3" customFormat="1" x14ac:dyDescent="0.2">
      <c r="B154" s="22">
        <v>23.7</v>
      </c>
      <c r="C154" s="151">
        <v>4.5999999999999996</v>
      </c>
      <c r="D154" s="151"/>
      <c r="G154" s="22">
        <v>23.7</v>
      </c>
      <c r="H154" s="151">
        <v>4.5999999999999996</v>
      </c>
      <c r="I154" s="151"/>
    </row>
    <row r="155" spans="2:9" s="3" customFormat="1" x14ac:dyDescent="0.2">
      <c r="B155" s="22">
        <v>23.8</v>
      </c>
      <c r="C155" s="151">
        <v>4.6500000000000004</v>
      </c>
      <c r="D155" s="151"/>
      <c r="G155" s="22">
        <v>23.8</v>
      </c>
      <c r="H155" s="151">
        <v>4.6500000000000004</v>
      </c>
      <c r="I155" s="151"/>
    </row>
    <row r="156" spans="2:9" s="3" customFormat="1" x14ac:dyDescent="0.2">
      <c r="B156" s="22">
        <v>23.9</v>
      </c>
      <c r="C156" s="151">
        <v>4.7</v>
      </c>
      <c r="D156" s="151"/>
      <c r="G156" s="22">
        <v>23.9</v>
      </c>
      <c r="H156" s="151">
        <v>4.7</v>
      </c>
      <c r="I156" s="151"/>
    </row>
    <row r="157" spans="2:9" s="3" customFormat="1" x14ac:dyDescent="0.2">
      <c r="B157" s="22">
        <v>24</v>
      </c>
      <c r="C157" s="151">
        <v>4.75</v>
      </c>
      <c r="D157" s="151"/>
      <c r="G157" s="22">
        <v>24</v>
      </c>
      <c r="H157" s="151">
        <v>4.75</v>
      </c>
      <c r="I157" s="151"/>
    </row>
    <row r="158" spans="2:9" s="3" customFormat="1" x14ac:dyDescent="0.2">
      <c r="B158" s="22">
        <v>24.1</v>
      </c>
      <c r="C158" s="151">
        <v>4.8</v>
      </c>
      <c r="D158" s="151"/>
      <c r="G158" s="22">
        <v>24.1</v>
      </c>
      <c r="H158" s="151">
        <v>4.8</v>
      </c>
      <c r="I158" s="151"/>
    </row>
    <row r="159" spans="2:9" s="3" customFormat="1" x14ac:dyDescent="0.2">
      <c r="B159" s="22">
        <v>24.2</v>
      </c>
      <c r="C159" s="151">
        <v>4.8499999999999996</v>
      </c>
      <c r="D159" s="151"/>
      <c r="G159" s="22">
        <v>24.2</v>
      </c>
      <c r="H159" s="151">
        <v>4.8499999999999996</v>
      </c>
      <c r="I159" s="151"/>
    </row>
    <row r="160" spans="2:9" s="3" customFormat="1" x14ac:dyDescent="0.2">
      <c r="B160" s="22">
        <v>24.3</v>
      </c>
      <c r="C160" s="151">
        <v>4.9000000000000004</v>
      </c>
      <c r="D160" s="151"/>
      <c r="G160" s="22">
        <v>24.3</v>
      </c>
      <c r="H160" s="151">
        <v>4.9000000000000004</v>
      </c>
      <c r="I160" s="151"/>
    </row>
    <row r="161" spans="2:9" s="3" customFormat="1" x14ac:dyDescent="0.2">
      <c r="B161" s="22">
        <v>24.4</v>
      </c>
      <c r="C161" s="151">
        <v>4.95</v>
      </c>
      <c r="D161" s="151"/>
      <c r="G161" s="22">
        <v>24.4</v>
      </c>
      <c r="H161" s="151">
        <v>4.95</v>
      </c>
      <c r="I161" s="151"/>
    </row>
    <row r="162" spans="2:9" s="3" customFormat="1" x14ac:dyDescent="0.2">
      <c r="B162" s="22">
        <v>24.5</v>
      </c>
      <c r="C162" s="151">
        <v>5</v>
      </c>
      <c r="D162" s="151"/>
      <c r="G162" s="22">
        <v>24.5</v>
      </c>
      <c r="H162" s="151">
        <v>5</v>
      </c>
      <c r="I162" s="151"/>
    </row>
    <row r="163" spans="2:9" s="3" customFormat="1" x14ac:dyDescent="0.2">
      <c r="B163" s="22">
        <v>24.6</v>
      </c>
      <c r="C163" s="151">
        <v>5.05</v>
      </c>
      <c r="D163" s="151"/>
      <c r="G163" s="22">
        <v>24.6</v>
      </c>
      <c r="H163" s="151">
        <v>5.05</v>
      </c>
      <c r="I163" s="151"/>
    </row>
    <row r="164" spans="2:9" s="3" customFormat="1" x14ac:dyDescent="0.2">
      <c r="B164" s="22">
        <v>24.7</v>
      </c>
      <c r="C164" s="151">
        <v>5.0999999999999996</v>
      </c>
      <c r="D164" s="151"/>
      <c r="G164" s="22">
        <v>24.7</v>
      </c>
      <c r="H164" s="151">
        <v>5.0999999999999996</v>
      </c>
      <c r="I164" s="151"/>
    </row>
    <row r="165" spans="2:9" s="3" customFormat="1" x14ac:dyDescent="0.2">
      <c r="B165" s="22">
        <v>24.8</v>
      </c>
      <c r="C165" s="151">
        <v>5.15</v>
      </c>
      <c r="D165" s="151"/>
      <c r="G165" s="22">
        <v>24.8</v>
      </c>
      <c r="H165" s="151">
        <v>5.15</v>
      </c>
      <c r="I165" s="151"/>
    </row>
    <row r="166" spans="2:9" s="3" customFormat="1" x14ac:dyDescent="0.2">
      <c r="B166" s="22">
        <v>24.9</v>
      </c>
      <c r="C166" s="151">
        <v>5.2</v>
      </c>
      <c r="D166" s="151"/>
      <c r="G166" s="22">
        <v>24.9</v>
      </c>
      <c r="H166" s="151">
        <v>5.2</v>
      </c>
      <c r="I166" s="151"/>
    </row>
    <row r="167" spans="2:9" s="3" customFormat="1" x14ac:dyDescent="0.2">
      <c r="B167" s="22">
        <v>25</v>
      </c>
      <c r="C167" s="151">
        <v>5.25</v>
      </c>
      <c r="D167" s="151"/>
      <c r="G167" s="22">
        <v>25</v>
      </c>
      <c r="H167" s="151">
        <v>5.25</v>
      </c>
      <c r="I167" s="151"/>
    </row>
    <row r="168" spans="2:9" s="3" customFormat="1" x14ac:dyDescent="0.2">
      <c r="B168" s="22">
        <v>25.1</v>
      </c>
      <c r="C168" s="151">
        <v>5.3</v>
      </c>
      <c r="D168" s="151"/>
      <c r="G168" s="22">
        <v>25.1</v>
      </c>
      <c r="H168" s="151">
        <v>5.3</v>
      </c>
      <c r="I168" s="151"/>
    </row>
    <row r="169" spans="2:9" s="3" customFormat="1" x14ac:dyDescent="0.2">
      <c r="B169" s="22">
        <v>25.2</v>
      </c>
      <c r="C169" s="151">
        <v>5.35</v>
      </c>
      <c r="D169" s="151"/>
      <c r="G169" s="22">
        <v>25.2</v>
      </c>
      <c r="H169" s="151">
        <v>5.35</v>
      </c>
      <c r="I169" s="151"/>
    </row>
    <row r="170" spans="2:9" s="3" customFormat="1" x14ac:dyDescent="0.2">
      <c r="B170" s="22">
        <v>25.3</v>
      </c>
      <c r="C170" s="151">
        <v>5.4</v>
      </c>
      <c r="D170" s="151"/>
      <c r="G170" s="22">
        <v>25.3</v>
      </c>
      <c r="H170" s="151">
        <v>5.4</v>
      </c>
      <c r="I170" s="151"/>
    </row>
    <row r="171" spans="2:9" s="3" customFormat="1" x14ac:dyDescent="0.2">
      <c r="B171" s="22">
        <v>25.4</v>
      </c>
      <c r="C171" s="151">
        <v>5.45</v>
      </c>
      <c r="D171" s="151"/>
      <c r="G171" s="22">
        <v>25.4</v>
      </c>
      <c r="H171" s="151">
        <v>5.45</v>
      </c>
      <c r="I171" s="151"/>
    </row>
    <row r="172" spans="2:9" s="3" customFormat="1" x14ac:dyDescent="0.2">
      <c r="B172" s="22">
        <v>25.5</v>
      </c>
      <c r="C172" s="151">
        <v>5.5</v>
      </c>
      <c r="D172" s="151"/>
      <c r="G172" s="22">
        <v>25.5</v>
      </c>
      <c r="H172" s="151">
        <v>5.5</v>
      </c>
      <c r="I172" s="151"/>
    </row>
    <row r="173" spans="2:9" s="3" customFormat="1" x14ac:dyDescent="0.2">
      <c r="B173" s="22">
        <v>25.6</v>
      </c>
      <c r="C173" s="151">
        <v>5.55</v>
      </c>
      <c r="D173" s="151"/>
      <c r="G173" s="22">
        <v>25.6</v>
      </c>
      <c r="H173" s="151">
        <v>5.55</v>
      </c>
      <c r="I173" s="151"/>
    </row>
    <row r="174" spans="2:9" s="3" customFormat="1" x14ac:dyDescent="0.2">
      <c r="B174" s="22">
        <v>25.7</v>
      </c>
      <c r="C174" s="151">
        <v>5.6</v>
      </c>
      <c r="D174" s="151"/>
      <c r="G174" s="22">
        <v>25.7</v>
      </c>
      <c r="H174" s="151">
        <v>5.6</v>
      </c>
      <c r="I174" s="151"/>
    </row>
    <row r="175" spans="2:9" s="3" customFormat="1" x14ac:dyDescent="0.2">
      <c r="B175" s="22">
        <v>25.8</v>
      </c>
      <c r="C175" s="151">
        <v>5.65</v>
      </c>
      <c r="D175" s="151"/>
      <c r="G175" s="22">
        <v>25.8</v>
      </c>
      <c r="H175" s="151">
        <v>5.65</v>
      </c>
      <c r="I175" s="151"/>
    </row>
    <row r="176" spans="2:9" s="3" customFormat="1" x14ac:dyDescent="0.2">
      <c r="B176" s="22">
        <v>25.9</v>
      </c>
      <c r="C176" s="151">
        <v>5.7</v>
      </c>
      <c r="D176" s="151"/>
      <c r="G176" s="22">
        <v>25.9</v>
      </c>
      <c r="H176" s="151">
        <v>5.7</v>
      </c>
      <c r="I176" s="151"/>
    </row>
    <row r="177" spans="2:11" s="3" customFormat="1" x14ac:dyDescent="0.2">
      <c r="B177" s="22">
        <v>26</v>
      </c>
      <c r="C177" s="151">
        <v>5.75</v>
      </c>
      <c r="D177" s="151"/>
      <c r="G177" s="22">
        <v>26</v>
      </c>
      <c r="H177" s="151">
        <v>5.75</v>
      </c>
      <c r="I177" s="151"/>
    </row>
    <row r="178" spans="2:11" s="3" customFormat="1" x14ac:dyDescent="0.2">
      <c r="B178" s="22">
        <v>26.1</v>
      </c>
      <c r="C178" s="151">
        <v>5.8</v>
      </c>
      <c r="D178" s="151"/>
      <c r="G178" s="22">
        <v>26.1</v>
      </c>
      <c r="H178" s="151">
        <v>5.8</v>
      </c>
      <c r="I178" s="151"/>
    </row>
    <row r="179" spans="2:11" s="3" customFormat="1" x14ac:dyDescent="0.2">
      <c r="B179" s="22">
        <v>26.2</v>
      </c>
      <c r="C179" s="151">
        <v>5.85</v>
      </c>
      <c r="D179" s="151"/>
      <c r="G179" s="22">
        <v>26.2</v>
      </c>
      <c r="H179" s="151">
        <v>5.85</v>
      </c>
      <c r="I179" s="151"/>
    </row>
    <row r="180" spans="2:11" s="3" customFormat="1" x14ac:dyDescent="0.2">
      <c r="B180" s="22">
        <v>26.3</v>
      </c>
      <c r="C180" s="151">
        <v>5.9</v>
      </c>
      <c r="D180" s="151"/>
      <c r="G180" s="22">
        <v>26.3</v>
      </c>
      <c r="H180" s="151">
        <v>5.9</v>
      </c>
      <c r="I180" s="151"/>
    </row>
    <row r="181" spans="2:11" s="3" customFormat="1" x14ac:dyDescent="0.2">
      <c r="B181" s="22">
        <v>26.4</v>
      </c>
      <c r="C181" s="151">
        <v>5.95</v>
      </c>
      <c r="D181" s="151"/>
      <c r="G181" s="22">
        <v>26.4</v>
      </c>
      <c r="H181" s="151">
        <v>5.95</v>
      </c>
      <c r="I181" s="151"/>
    </row>
    <row r="182" spans="2:11" s="3" customFormat="1" x14ac:dyDescent="0.2">
      <c r="B182" s="22">
        <v>26.5</v>
      </c>
      <c r="C182" s="151">
        <v>6</v>
      </c>
      <c r="D182" s="151"/>
      <c r="G182" s="22">
        <v>26.5</v>
      </c>
      <c r="H182" s="151">
        <v>6</v>
      </c>
      <c r="I182" s="151"/>
    </row>
    <row r="183" spans="2:11" s="3" customFormat="1" x14ac:dyDescent="0.2">
      <c r="B183" s="22">
        <v>26.6</v>
      </c>
      <c r="C183" s="151">
        <v>6.05</v>
      </c>
      <c r="D183" s="151"/>
      <c r="G183" s="22">
        <v>26.6</v>
      </c>
      <c r="H183" s="151">
        <v>6.05</v>
      </c>
      <c r="I183" s="151"/>
    </row>
    <row r="184" spans="2:11" s="3" customFormat="1" x14ac:dyDescent="0.2">
      <c r="B184" s="22">
        <v>26.7</v>
      </c>
      <c r="C184" s="151">
        <v>6.1</v>
      </c>
      <c r="D184" s="151"/>
      <c r="G184" s="22">
        <v>26.7</v>
      </c>
      <c r="H184" s="151">
        <v>6.1</v>
      </c>
      <c r="I184" s="151"/>
    </row>
    <row r="185" spans="2:11" s="3" customFormat="1" x14ac:dyDescent="0.2">
      <c r="B185" s="22">
        <v>26.8</v>
      </c>
      <c r="C185" s="151">
        <v>6.15</v>
      </c>
      <c r="D185" s="151"/>
      <c r="G185" s="22">
        <v>26.8</v>
      </c>
      <c r="H185" s="151">
        <v>6.15</v>
      </c>
      <c r="I185" s="151"/>
    </row>
    <row r="186" spans="2:11" s="3" customFormat="1" x14ac:dyDescent="0.2">
      <c r="B186" s="22">
        <v>26.9</v>
      </c>
      <c r="C186" s="151">
        <v>6.2</v>
      </c>
      <c r="D186" s="151"/>
      <c r="G186" s="22">
        <v>26.9</v>
      </c>
      <c r="H186" s="151">
        <v>6.2</v>
      </c>
      <c r="I186" s="151"/>
    </row>
    <row r="187" spans="2:11" s="3" customFormat="1" x14ac:dyDescent="0.2">
      <c r="B187" s="22">
        <v>27</v>
      </c>
      <c r="C187" s="151">
        <v>6.25</v>
      </c>
      <c r="D187" s="151"/>
      <c r="G187" s="22">
        <v>27</v>
      </c>
      <c r="H187" s="151">
        <v>6.25</v>
      </c>
      <c r="I187" s="151"/>
    </row>
    <row r="188" spans="2:11" s="3" customFormat="1" x14ac:dyDescent="0.2"/>
    <row r="189" spans="2:11" s="3" customFormat="1" x14ac:dyDescent="0.2"/>
    <row r="190" spans="2:11" s="3" customFormat="1" ht="14.25" x14ac:dyDescent="0.2">
      <c r="B190" s="13" t="s">
        <v>1</v>
      </c>
      <c r="C190" s="49"/>
      <c r="D190" s="26"/>
      <c r="E190" s="26"/>
      <c r="F190" s="26"/>
      <c r="G190" s="13"/>
      <c r="H190" s="49"/>
      <c r="I190" s="26"/>
      <c r="J190" s="26"/>
      <c r="K190" s="26"/>
    </row>
    <row r="191" spans="2:11" s="3" customFormat="1" ht="14.25" x14ac:dyDescent="0.2">
      <c r="B191" s="17" t="s">
        <v>2</v>
      </c>
      <c r="C191" s="49"/>
      <c r="D191" s="26"/>
      <c r="E191" s="26"/>
      <c r="F191" s="26"/>
      <c r="G191" s="17"/>
      <c r="H191" s="49"/>
      <c r="I191" s="26"/>
      <c r="J191" s="26"/>
      <c r="K191" s="26"/>
    </row>
    <row r="192" spans="2:11" s="3" customFormat="1" x14ac:dyDescent="0.2">
      <c r="B192" s="17"/>
      <c r="C192" s="50"/>
      <c r="D192" s="26"/>
      <c r="E192" s="26"/>
      <c r="F192" s="26"/>
      <c r="G192" s="17"/>
      <c r="H192" s="50"/>
      <c r="I192" s="26"/>
      <c r="J192" s="26"/>
      <c r="K192" s="26"/>
    </row>
    <row r="193" s="3" customFormat="1" x14ac:dyDescent="0.2"/>
    <row r="194" s="3" customFormat="1" x14ac:dyDescent="0.2"/>
    <row r="195" s="3" customFormat="1" x14ac:dyDescent="0.2"/>
    <row r="196" s="3" customFormat="1" x14ac:dyDescent="0.2"/>
    <row r="197" s="3" customFormat="1" x14ac:dyDescent="0.2"/>
    <row r="198" s="3" customFormat="1" x14ac:dyDescent="0.2"/>
    <row r="199" s="3" customFormat="1" x14ac:dyDescent="0.2"/>
    <row r="200" s="3" customFormat="1" x14ac:dyDescent="0.2"/>
    <row r="201" s="3" customFormat="1" x14ac:dyDescent="0.2"/>
    <row r="202" s="3" customFormat="1" x14ac:dyDescent="0.2"/>
    <row r="203" s="3" customFormat="1" x14ac:dyDescent="0.2"/>
    <row r="204" s="3" customFormat="1" x14ac:dyDescent="0.2"/>
    <row r="205" s="3" customFormat="1" x14ac:dyDescent="0.2"/>
    <row r="206" s="3" customFormat="1" x14ac:dyDescent="0.2"/>
    <row r="207" s="3" customFormat="1" x14ac:dyDescent="0.2"/>
    <row r="208" s="3" customFormat="1" x14ac:dyDescent="0.2"/>
    <row r="209" s="3" customFormat="1" x14ac:dyDescent="0.2"/>
    <row r="210" s="3" customFormat="1" x14ac:dyDescent="0.2"/>
    <row r="211" s="3" customFormat="1" x14ac:dyDescent="0.2"/>
    <row r="212" s="3" customFormat="1" x14ac:dyDescent="0.2"/>
    <row r="213" s="3" customFormat="1" x14ac:dyDescent="0.2"/>
    <row r="214" s="3" customFormat="1" x14ac:dyDescent="0.2"/>
    <row r="215" s="3" customFormat="1" x14ac:dyDescent="0.2"/>
    <row r="216" s="3" customFormat="1" x14ac:dyDescent="0.2"/>
    <row r="217" s="3" customFormat="1" x14ac:dyDescent="0.2"/>
    <row r="218" s="3" customFormat="1" x14ac:dyDescent="0.2"/>
    <row r="219" s="3" customFormat="1" x14ac:dyDescent="0.2"/>
    <row r="220" s="3" customFormat="1" x14ac:dyDescent="0.2"/>
    <row r="221" s="3" customFormat="1" x14ac:dyDescent="0.2"/>
    <row r="222" s="3" customFormat="1" x14ac:dyDescent="0.2"/>
    <row r="223" s="3" customFormat="1" x14ac:dyDescent="0.2"/>
    <row r="224" s="3" customFormat="1" x14ac:dyDescent="0.2"/>
    <row r="225" s="3" customFormat="1" x14ac:dyDescent="0.2"/>
    <row r="226" s="3" customFormat="1" x14ac:dyDescent="0.2"/>
    <row r="227" s="3" customFormat="1" x14ac:dyDescent="0.2"/>
    <row r="228" s="3" customFormat="1" x14ac:dyDescent="0.2"/>
    <row r="229" s="3" customFormat="1" x14ac:dyDescent="0.2"/>
    <row r="230" s="3" customFormat="1" x14ac:dyDescent="0.2"/>
    <row r="231" s="3" customFormat="1" x14ac:dyDescent="0.2"/>
    <row r="232" s="3" customFormat="1" x14ac:dyDescent="0.2"/>
    <row r="233" s="3" customFormat="1" x14ac:dyDescent="0.2"/>
    <row r="234" s="3" customFormat="1" x14ac:dyDescent="0.2"/>
    <row r="235" s="3" customFormat="1" x14ac:dyDescent="0.2"/>
    <row r="236" s="3" customFormat="1" x14ac:dyDescent="0.2"/>
    <row r="237" s="3" customFormat="1" x14ac:dyDescent="0.2"/>
    <row r="238" s="3" customFormat="1" x14ac:dyDescent="0.2"/>
    <row r="239" s="3" customFormat="1" x14ac:dyDescent="0.2"/>
    <row r="240" s="3" customFormat="1" x14ac:dyDescent="0.2"/>
    <row r="241" s="3" customFormat="1" x14ac:dyDescent="0.2"/>
    <row r="242" s="3" customFormat="1" x14ac:dyDescent="0.2"/>
    <row r="243" s="3" customFormat="1" x14ac:dyDescent="0.2"/>
    <row r="244" s="3" customFormat="1" x14ac:dyDescent="0.2"/>
    <row r="245" s="3" customFormat="1" x14ac:dyDescent="0.2"/>
    <row r="246" s="3" customFormat="1" x14ac:dyDescent="0.2"/>
    <row r="247" s="3" customFormat="1" x14ac:dyDescent="0.2"/>
    <row r="248" s="3" customFormat="1" x14ac:dyDescent="0.2"/>
    <row r="249" s="3" customFormat="1" x14ac:dyDescent="0.2"/>
    <row r="250" s="3" customFormat="1" x14ac:dyDescent="0.2"/>
    <row r="251" s="3" customFormat="1" x14ac:dyDescent="0.2"/>
    <row r="252" s="3" customFormat="1" x14ac:dyDescent="0.2"/>
    <row r="253" s="3" customFormat="1" x14ac:dyDescent="0.2"/>
    <row r="254" s="3" customFormat="1" x14ac:dyDescent="0.2"/>
    <row r="255" s="3" customFormat="1" x14ac:dyDescent="0.2"/>
    <row r="256" s="3" customFormat="1" x14ac:dyDescent="0.2"/>
    <row r="257" s="3" customFormat="1" x14ac:dyDescent="0.2"/>
    <row r="258" s="3" customFormat="1" x14ac:dyDescent="0.2"/>
    <row r="259" s="3" customFormat="1" x14ac:dyDescent="0.2"/>
    <row r="260" s="3" customFormat="1" x14ac:dyDescent="0.2"/>
    <row r="261" s="3" customFormat="1" x14ac:dyDescent="0.2"/>
    <row r="262" s="3" customFormat="1" x14ac:dyDescent="0.2"/>
    <row r="263" s="3" customFormat="1" x14ac:dyDescent="0.2"/>
    <row r="264" s="3" customFormat="1" x14ac:dyDescent="0.2"/>
    <row r="265" s="3" customFormat="1" x14ac:dyDescent="0.2"/>
    <row r="266" s="3" customFormat="1" x14ac:dyDescent="0.2"/>
    <row r="267" s="3" customFormat="1" x14ac:dyDescent="0.2"/>
    <row r="268" s="3" customFormat="1" x14ac:dyDescent="0.2"/>
    <row r="269" s="3" customFormat="1" x14ac:dyDescent="0.2"/>
    <row r="270" s="3" customFormat="1" x14ac:dyDescent="0.2"/>
    <row r="271" s="3" customFormat="1" x14ac:dyDescent="0.2"/>
    <row r="272" s="3" customFormat="1" x14ac:dyDescent="0.2"/>
    <row r="273" s="3" customFormat="1" x14ac:dyDescent="0.2"/>
    <row r="274" s="3" customFormat="1" x14ac:dyDescent="0.2"/>
    <row r="275" s="3" customFormat="1" x14ac:dyDescent="0.2"/>
    <row r="276" s="3" customFormat="1" x14ac:dyDescent="0.2"/>
    <row r="277" s="3" customFormat="1" x14ac:dyDescent="0.2"/>
    <row r="278" s="3" customFormat="1" x14ac:dyDescent="0.2"/>
    <row r="279" s="3" customFormat="1" x14ac:dyDescent="0.2"/>
    <row r="280" s="3" customFormat="1" x14ac:dyDescent="0.2"/>
    <row r="281" s="3" customFormat="1" x14ac:dyDescent="0.2"/>
    <row r="282" s="3" customFormat="1" x14ac:dyDescent="0.2"/>
    <row r="283" s="3" customFormat="1" x14ac:dyDescent="0.2"/>
    <row r="284" s="3" customFormat="1" x14ac:dyDescent="0.2"/>
    <row r="285" s="3" customFormat="1" x14ac:dyDescent="0.2"/>
    <row r="286" s="3" customFormat="1" x14ac:dyDescent="0.2"/>
    <row r="287" s="3" customFormat="1" x14ac:dyDescent="0.2"/>
    <row r="288" s="3" customFormat="1" x14ac:dyDescent="0.2"/>
    <row r="289" s="3" customFormat="1" x14ac:dyDescent="0.2"/>
    <row r="290" s="3" customFormat="1" x14ac:dyDescent="0.2"/>
    <row r="291" s="3" customFormat="1" x14ac:dyDescent="0.2"/>
    <row r="292" s="3" customFormat="1" x14ac:dyDescent="0.2"/>
    <row r="293" s="3" customFormat="1" x14ac:dyDescent="0.2"/>
    <row r="294" s="3" customFormat="1" x14ac:dyDescent="0.2"/>
    <row r="295" s="3" customFormat="1" x14ac:dyDescent="0.2"/>
    <row r="296" s="3" customFormat="1" x14ac:dyDescent="0.2"/>
    <row r="297" s="3" customFormat="1" x14ac:dyDescent="0.2"/>
    <row r="298" s="3" customFormat="1" x14ac:dyDescent="0.2"/>
    <row r="299" s="3" customFormat="1" x14ac:dyDescent="0.2"/>
    <row r="300" s="3" customFormat="1" x14ac:dyDescent="0.2"/>
    <row r="301" s="3" customFormat="1" x14ac:dyDescent="0.2"/>
    <row r="302" s="3" customFormat="1" x14ac:dyDescent="0.2"/>
    <row r="303" s="3" customFormat="1" x14ac:dyDescent="0.2"/>
    <row r="304" s="3" customFormat="1" x14ac:dyDescent="0.2"/>
    <row r="305" s="3" customFormat="1" x14ac:dyDescent="0.2"/>
    <row r="306" s="3" customFormat="1" x14ac:dyDescent="0.2"/>
    <row r="307" s="3" customFormat="1" x14ac:dyDescent="0.2"/>
    <row r="308" s="3" customFormat="1" x14ac:dyDescent="0.2"/>
    <row r="309" s="3" customFormat="1" x14ac:dyDescent="0.2"/>
    <row r="310" s="3" customFormat="1" x14ac:dyDescent="0.2"/>
    <row r="311" s="3" customFormat="1" x14ac:dyDescent="0.2"/>
    <row r="312" s="3" customFormat="1" x14ac:dyDescent="0.2"/>
    <row r="313" s="3" customFormat="1" x14ac:dyDescent="0.2"/>
    <row r="314" s="3" customFormat="1" x14ac:dyDescent="0.2"/>
    <row r="315" s="3" customFormat="1" x14ac:dyDescent="0.2"/>
    <row r="316" s="3" customFormat="1" x14ac:dyDescent="0.2"/>
    <row r="317" s="3" customFormat="1" x14ac:dyDescent="0.2"/>
    <row r="318" s="3" customFormat="1" x14ac:dyDescent="0.2"/>
    <row r="319" s="3" customFormat="1" x14ac:dyDescent="0.2"/>
    <row r="320" s="3" customFormat="1" x14ac:dyDescent="0.2"/>
    <row r="321" s="3" customFormat="1" x14ac:dyDescent="0.2"/>
  </sheetData>
  <sheetProtection password="CF35" sheet="1" objects="1" scenarios="1" insertHyperlinks="0" selectLockedCells="1"/>
  <mergeCells count="288">
    <mergeCell ref="C185:D185"/>
    <mergeCell ref="H185:I185"/>
    <mergeCell ref="C186:D186"/>
    <mergeCell ref="H186:I186"/>
    <mergeCell ref="C187:D187"/>
    <mergeCell ref="H187:I187"/>
    <mergeCell ref="C182:D182"/>
    <mergeCell ref="H182:I182"/>
    <mergeCell ref="C183:D183"/>
    <mergeCell ref="H183:I183"/>
    <mergeCell ref="C184:D184"/>
    <mergeCell ref="H184:I184"/>
    <mergeCell ref="C179:D179"/>
    <mergeCell ref="H179:I179"/>
    <mergeCell ref="C180:D180"/>
    <mergeCell ref="H180:I180"/>
    <mergeCell ref="C181:D181"/>
    <mergeCell ref="H181:I181"/>
    <mergeCell ref="C176:D176"/>
    <mergeCell ref="H176:I176"/>
    <mergeCell ref="C177:D177"/>
    <mergeCell ref="H177:I177"/>
    <mergeCell ref="C178:D178"/>
    <mergeCell ref="H178:I178"/>
    <mergeCell ref="C173:D173"/>
    <mergeCell ref="H173:I173"/>
    <mergeCell ref="C174:D174"/>
    <mergeCell ref="H174:I174"/>
    <mergeCell ref="C175:D175"/>
    <mergeCell ref="H175:I175"/>
    <mergeCell ref="C170:D170"/>
    <mergeCell ref="H170:I170"/>
    <mergeCell ref="C171:D171"/>
    <mergeCell ref="H171:I171"/>
    <mergeCell ref="C172:D172"/>
    <mergeCell ref="H172:I172"/>
    <mergeCell ref="C167:D167"/>
    <mergeCell ref="H167:I167"/>
    <mergeCell ref="C168:D168"/>
    <mergeCell ref="H168:I168"/>
    <mergeCell ref="C169:D169"/>
    <mergeCell ref="H169:I169"/>
    <mergeCell ref="C164:D164"/>
    <mergeCell ref="H164:I164"/>
    <mergeCell ref="C165:D165"/>
    <mergeCell ref="H165:I165"/>
    <mergeCell ref="C166:D166"/>
    <mergeCell ref="H166:I166"/>
    <mergeCell ref="C161:D161"/>
    <mergeCell ref="H161:I161"/>
    <mergeCell ref="C162:D162"/>
    <mergeCell ref="H162:I162"/>
    <mergeCell ref="C163:D163"/>
    <mergeCell ref="H163:I163"/>
    <mergeCell ref="C158:D158"/>
    <mergeCell ref="H158:I158"/>
    <mergeCell ref="C159:D159"/>
    <mergeCell ref="H159:I159"/>
    <mergeCell ref="C160:D160"/>
    <mergeCell ref="H160:I160"/>
    <mergeCell ref="C155:D155"/>
    <mergeCell ref="H155:I155"/>
    <mergeCell ref="C156:D156"/>
    <mergeCell ref="H156:I156"/>
    <mergeCell ref="C157:D157"/>
    <mergeCell ref="H157:I157"/>
    <mergeCell ref="C152:D152"/>
    <mergeCell ref="H152:I152"/>
    <mergeCell ref="C153:D153"/>
    <mergeCell ref="H153:I153"/>
    <mergeCell ref="C154:D154"/>
    <mergeCell ref="H154:I154"/>
    <mergeCell ref="C149:D149"/>
    <mergeCell ref="H149:I149"/>
    <mergeCell ref="C150:D150"/>
    <mergeCell ref="H150:I150"/>
    <mergeCell ref="C151:D151"/>
    <mergeCell ref="H151:I151"/>
    <mergeCell ref="C146:D146"/>
    <mergeCell ref="H146:I146"/>
    <mergeCell ref="C147:D147"/>
    <mergeCell ref="H147:I147"/>
    <mergeCell ref="C148:D148"/>
    <mergeCell ref="H148:I148"/>
    <mergeCell ref="C143:D143"/>
    <mergeCell ref="H143:I143"/>
    <mergeCell ref="C144:D144"/>
    <mergeCell ref="H144:I144"/>
    <mergeCell ref="C145:D145"/>
    <mergeCell ref="H145:I145"/>
    <mergeCell ref="C140:D140"/>
    <mergeCell ref="H140:I140"/>
    <mergeCell ref="C141:D141"/>
    <mergeCell ref="H141:I141"/>
    <mergeCell ref="C142:D142"/>
    <mergeCell ref="H142:I142"/>
    <mergeCell ref="C137:D137"/>
    <mergeCell ref="H137:I137"/>
    <mergeCell ref="C138:D138"/>
    <mergeCell ref="H138:I138"/>
    <mergeCell ref="C139:D139"/>
    <mergeCell ref="H139:I139"/>
    <mergeCell ref="C134:D134"/>
    <mergeCell ref="H134:I134"/>
    <mergeCell ref="C135:D135"/>
    <mergeCell ref="H135:I135"/>
    <mergeCell ref="C136:D136"/>
    <mergeCell ref="H136:I136"/>
    <mergeCell ref="C131:D131"/>
    <mergeCell ref="H131:I131"/>
    <mergeCell ref="C132:D132"/>
    <mergeCell ref="H132:I132"/>
    <mergeCell ref="C133:D133"/>
    <mergeCell ref="H133:I133"/>
    <mergeCell ref="C128:D128"/>
    <mergeCell ref="H128:I128"/>
    <mergeCell ref="C129:D129"/>
    <mergeCell ref="H129:I129"/>
    <mergeCell ref="C130:D130"/>
    <mergeCell ref="H130:I130"/>
    <mergeCell ref="C125:D125"/>
    <mergeCell ref="H125:I125"/>
    <mergeCell ref="C126:D126"/>
    <mergeCell ref="H126:I126"/>
    <mergeCell ref="C127:D127"/>
    <mergeCell ref="H127:I127"/>
    <mergeCell ref="C122:D122"/>
    <mergeCell ref="H122:I122"/>
    <mergeCell ref="C123:D123"/>
    <mergeCell ref="H123:I123"/>
    <mergeCell ref="C124:D124"/>
    <mergeCell ref="H124:I124"/>
    <mergeCell ref="C119:D119"/>
    <mergeCell ref="H119:I119"/>
    <mergeCell ref="C120:D120"/>
    <mergeCell ref="H120:I120"/>
    <mergeCell ref="C121:D121"/>
    <mergeCell ref="H121:I121"/>
    <mergeCell ref="C116:D116"/>
    <mergeCell ref="H116:I116"/>
    <mergeCell ref="C117:D117"/>
    <mergeCell ref="H117:I117"/>
    <mergeCell ref="C118:D118"/>
    <mergeCell ref="H118:I118"/>
    <mergeCell ref="C113:D113"/>
    <mergeCell ref="H113:I113"/>
    <mergeCell ref="C114:D114"/>
    <mergeCell ref="H114:I114"/>
    <mergeCell ref="C115:D115"/>
    <mergeCell ref="H115:I115"/>
    <mergeCell ref="C110:D110"/>
    <mergeCell ref="H110:I110"/>
    <mergeCell ref="C111:D111"/>
    <mergeCell ref="H111:I111"/>
    <mergeCell ref="C112:D112"/>
    <mergeCell ref="H112:I112"/>
    <mergeCell ref="C107:D107"/>
    <mergeCell ref="H107:I107"/>
    <mergeCell ref="C108:D108"/>
    <mergeCell ref="H108:I108"/>
    <mergeCell ref="C109:D109"/>
    <mergeCell ref="H109:I109"/>
    <mergeCell ref="C104:D104"/>
    <mergeCell ref="H104:I104"/>
    <mergeCell ref="C105:D105"/>
    <mergeCell ref="H105:I105"/>
    <mergeCell ref="C106:D106"/>
    <mergeCell ref="H106:I106"/>
    <mergeCell ref="C101:D101"/>
    <mergeCell ref="H101:I101"/>
    <mergeCell ref="C102:D102"/>
    <mergeCell ref="H102:I102"/>
    <mergeCell ref="C103:D103"/>
    <mergeCell ref="H103:I103"/>
    <mergeCell ref="C98:D98"/>
    <mergeCell ref="H98:I98"/>
    <mergeCell ref="C99:D99"/>
    <mergeCell ref="H99:I99"/>
    <mergeCell ref="C100:D100"/>
    <mergeCell ref="H100:I100"/>
    <mergeCell ref="C95:D95"/>
    <mergeCell ref="H95:I95"/>
    <mergeCell ref="C96:D96"/>
    <mergeCell ref="H96:I96"/>
    <mergeCell ref="C97:D97"/>
    <mergeCell ref="H97:I97"/>
    <mergeCell ref="C92:D92"/>
    <mergeCell ref="H92:I92"/>
    <mergeCell ref="C93:D93"/>
    <mergeCell ref="H93:I93"/>
    <mergeCell ref="C94:D94"/>
    <mergeCell ref="H94:I94"/>
    <mergeCell ref="C89:D89"/>
    <mergeCell ref="H89:I89"/>
    <mergeCell ref="C90:D90"/>
    <mergeCell ref="H90:I90"/>
    <mergeCell ref="C91:D91"/>
    <mergeCell ref="H91:I91"/>
    <mergeCell ref="C86:D86"/>
    <mergeCell ref="H86:I86"/>
    <mergeCell ref="C87:D87"/>
    <mergeCell ref="H87:I87"/>
    <mergeCell ref="C88:D88"/>
    <mergeCell ref="H88:I88"/>
    <mergeCell ref="C83:D83"/>
    <mergeCell ref="H83:I83"/>
    <mergeCell ref="C84:D84"/>
    <mergeCell ref="H84:I84"/>
    <mergeCell ref="C85:D85"/>
    <mergeCell ref="H85:I85"/>
    <mergeCell ref="C80:D80"/>
    <mergeCell ref="H80:I80"/>
    <mergeCell ref="C81:D81"/>
    <mergeCell ref="H81:I81"/>
    <mergeCell ref="C82:D82"/>
    <mergeCell ref="H82:I82"/>
    <mergeCell ref="C77:D77"/>
    <mergeCell ref="H77:I77"/>
    <mergeCell ref="C78:D78"/>
    <mergeCell ref="H78:I78"/>
    <mergeCell ref="C79:D79"/>
    <mergeCell ref="H79:I79"/>
    <mergeCell ref="C74:D74"/>
    <mergeCell ref="H74:I74"/>
    <mergeCell ref="C75:D75"/>
    <mergeCell ref="H75:I75"/>
    <mergeCell ref="C76:D76"/>
    <mergeCell ref="H76:I76"/>
    <mergeCell ref="C71:D71"/>
    <mergeCell ref="H71:I71"/>
    <mergeCell ref="C72:D72"/>
    <mergeCell ref="H72:I72"/>
    <mergeCell ref="C73:D73"/>
    <mergeCell ref="H73:I73"/>
    <mergeCell ref="C68:D68"/>
    <mergeCell ref="H68:I68"/>
    <mergeCell ref="C69:D69"/>
    <mergeCell ref="H69:I69"/>
    <mergeCell ref="C70:D70"/>
    <mergeCell ref="H70:I70"/>
    <mergeCell ref="C65:D65"/>
    <mergeCell ref="H65:I65"/>
    <mergeCell ref="C66:D66"/>
    <mergeCell ref="H66:I66"/>
    <mergeCell ref="C67:D67"/>
    <mergeCell ref="H67:I67"/>
    <mergeCell ref="C62:D62"/>
    <mergeCell ref="H62:I62"/>
    <mergeCell ref="C63:D63"/>
    <mergeCell ref="H63:I63"/>
    <mergeCell ref="C64:D64"/>
    <mergeCell ref="H64:I64"/>
    <mergeCell ref="C59:D59"/>
    <mergeCell ref="H59:I59"/>
    <mergeCell ref="C60:D60"/>
    <mergeCell ref="H60:I60"/>
    <mergeCell ref="C61:D61"/>
    <mergeCell ref="H61:I61"/>
    <mergeCell ref="C26:D26"/>
    <mergeCell ref="H26:I26"/>
    <mergeCell ref="C57:D57"/>
    <mergeCell ref="H57:I57"/>
    <mergeCell ref="C58:D58"/>
    <mergeCell ref="H58:I58"/>
    <mergeCell ref="C23:D23"/>
    <mergeCell ref="H23:I23"/>
    <mergeCell ref="C11:D11"/>
    <mergeCell ref="H11:I11"/>
    <mergeCell ref="B14:D14"/>
    <mergeCell ref="G14:I14"/>
    <mergeCell ref="B15:B16"/>
    <mergeCell ref="C15:D16"/>
    <mergeCell ref="G15:G16"/>
    <mergeCell ref="H15:I16"/>
    <mergeCell ref="R2:W2"/>
    <mergeCell ref="C7:D7"/>
    <mergeCell ref="H7:I7"/>
    <mergeCell ref="C10:D10"/>
    <mergeCell ref="H10:I10"/>
    <mergeCell ref="B17:B18"/>
    <mergeCell ref="C17:D18"/>
    <mergeCell ref="G17:G18"/>
    <mergeCell ref="H17:I18"/>
    <mergeCell ref="J11:K11"/>
    <mergeCell ref="B2:H2"/>
    <mergeCell ref="R14:S16"/>
    <mergeCell ref="T14:W14"/>
    <mergeCell ref="T15:W16"/>
  </mergeCells>
  <conditionalFormatting sqref="J5:K6">
    <cfRule type="expression" dxfId="23" priority="8">
      <formula>#REF!&lt;#REF!</formula>
    </cfRule>
  </conditionalFormatting>
  <conditionalFormatting sqref="J11">
    <cfRule type="expression" dxfId="22" priority="2">
      <formula>$C$221&lt;$C$222</formula>
    </cfRule>
  </conditionalFormatting>
  <conditionalFormatting sqref="G4 B4">
    <cfRule type="expression" dxfId="21" priority="1">
      <formula>$C$193&lt;$C$194</formula>
    </cfRule>
  </conditionalFormatting>
  <hyperlinks>
    <hyperlink ref="B190" r:id="rId1"/>
  </hyperlinks>
  <printOptions horizontalCentered="1"/>
  <pageMargins left="0.70866141732283472" right="0.70866141732283472" top="0.78740157480314965" bottom="0.78740157480314965" header="0.31496062992125984" footer="0.31496062992125984"/>
  <pageSetup paperSize="9" scale="83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5" name="Spinner 1">
              <controlPr defaultSize="0" autoPict="0">
                <anchor moveWithCells="1" sizeWithCells="1">
                  <from>
                    <xdr:col>3</xdr:col>
                    <xdr:colOff>9525</xdr:colOff>
                    <xdr:row>7</xdr:row>
                    <xdr:rowOff>9525</xdr:rowOff>
                  </from>
                  <to>
                    <xdr:col>3</xdr:col>
                    <xdr:colOff>304800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6" name="Spinner 2">
              <controlPr defaultSize="0" autoPict="0">
                <anchor moveWithCells="1" sizeWithCells="1">
                  <from>
                    <xdr:col>3</xdr:col>
                    <xdr:colOff>9525</xdr:colOff>
                    <xdr:row>5</xdr:row>
                    <xdr:rowOff>9525</xdr:rowOff>
                  </from>
                  <to>
                    <xdr:col>3</xdr:col>
                    <xdr:colOff>304800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autoPict="0">
                <anchor moveWithCells="1" sizeWithCells="1">
                  <from>
                    <xdr:col>3</xdr:col>
                    <xdr:colOff>9525</xdr:colOff>
                    <xdr:row>4</xdr:row>
                    <xdr:rowOff>9525</xdr:rowOff>
                  </from>
                  <to>
                    <xdr:col>3</xdr:col>
                    <xdr:colOff>304800</xdr:colOff>
                    <xdr:row>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autoPict="0">
                <anchor moveWithCells="1" sizeWithCells="1">
                  <from>
                    <xdr:col>3</xdr:col>
                    <xdr:colOff>9525</xdr:colOff>
                    <xdr:row>3</xdr:row>
                    <xdr:rowOff>9525</xdr:rowOff>
                  </from>
                  <to>
                    <xdr:col>3</xdr:col>
                    <xdr:colOff>304800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9" name="Spinner 5">
              <controlPr defaultSize="0" autoPict="0">
                <anchor moveWithCells="1" sizeWithCells="1">
                  <from>
                    <xdr:col>3</xdr:col>
                    <xdr:colOff>9525</xdr:colOff>
                    <xdr:row>8</xdr:row>
                    <xdr:rowOff>9525</xdr:rowOff>
                  </from>
                  <to>
                    <xdr:col>3</xdr:col>
                    <xdr:colOff>304800</xdr:colOff>
                    <xdr:row>8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10" name="Spinner 6">
              <controlPr defaultSize="0" autoPict="0">
                <anchor moveWithCells="1" sizeWithCells="1">
                  <from>
                    <xdr:col>8</xdr:col>
                    <xdr:colOff>9525</xdr:colOff>
                    <xdr:row>7</xdr:row>
                    <xdr:rowOff>9525</xdr:rowOff>
                  </from>
                  <to>
                    <xdr:col>8</xdr:col>
                    <xdr:colOff>304800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1" name="Spinner 7">
              <controlPr defaultSize="0" autoPict="0">
                <anchor moveWithCells="1" sizeWithCells="1">
                  <from>
                    <xdr:col>8</xdr:col>
                    <xdr:colOff>9525</xdr:colOff>
                    <xdr:row>5</xdr:row>
                    <xdr:rowOff>9525</xdr:rowOff>
                  </from>
                  <to>
                    <xdr:col>8</xdr:col>
                    <xdr:colOff>304800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2" name="Spinner 8">
              <controlPr defaultSize="0" autoPict="0">
                <anchor moveWithCells="1" sizeWithCells="1">
                  <from>
                    <xdr:col>8</xdr:col>
                    <xdr:colOff>9525</xdr:colOff>
                    <xdr:row>4</xdr:row>
                    <xdr:rowOff>9525</xdr:rowOff>
                  </from>
                  <to>
                    <xdr:col>8</xdr:col>
                    <xdr:colOff>304800</xdr:colOff>
                    <xdr:row>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3" name="Spinner 9">
              <controlPr defaultSize="0" autoPict="0">
                <anchor moveWithCells="1" sizeWithCells="1">
                  <from>
                    <xdr:col>8</xdr:col>
                    <xdr:colOff>9525</xdr:colOff>
                    <xdr:row>3</xdr:row>
                    <xdr:rowOff>9525</xdr:rowOff>
                  </from>
                  <to>
                    <xdr:col>8</xdr:col>
                    <xdr:colOff>304800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4" name="Spinner 10">
              <controlPr defaultSize="0" autoPict="0">
                <anchor moveWithCells="1" sizeWithCells="1">
                  <from>
                    <xdr:col>8</xdr:col>
                    <xdr:colOff>9525</xdr:colOff>
                    <xdr:row>8</xdr:row>
                    <xdr:rowOff>9525</xdr:rowOff>
                  </from>
                  <to>
                    <xdr:col>8</xdr:col>
                    <xdr:colOff>304800</xdr:colOff>
                    <xdr:row>8</xdr:row>
                    <xdr:rowOff>371475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1E06972-B936-4BC5-8CB3-0E03BC09D286}">
            <xm:f>Gerste!$C$193&lt;Gerste!$C$194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B5:K10 B11:I11 C4:F4 H4:K4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G350"/>
  <sheetViews>
    <sheetView showGridLines="0" tabSelected="1" zoomScaleNormal="100" workbookViewId="0">
      <selection activeCell="C16" sqref="C16:D17"/>
    </sheetView>
  </sheetViews>
  <sheetFormatPr baseColWidth="10" defaultRowHeight="12.75" x14ac:dyDescent="0.2"/>
  <cols>
    <col min="1" max="1" width="2.7109375" style="3" customWidth="1"/>
    <col min="2" max="2" width="18" style="4" customWidth="1"/>
    <col min="3" max="3" width="12.7109375" style="4" customWidth="1"/>
    <col min="4" max="4" width="4.7109375" style="4" customWidth="1"/>
    <col min="5" max="6" width="9.7109375" style="4" customWidth="1"/>
    <col min="7" max="7" width="2.7109375" style="4" customWidth="1"/>
    <col min="8" max="8" width="18" style="4" customWidth="1"/>
    <col min="9" max="9" width="12.5703125" style="4" customWidth="1"/>
    <col min="10" max="10" width="4.7109375" style="4" customWidth="1"/>
    <col min="11" max="12" width="10.7109375" style="4" customWidth="1"/>
    <col min="13" max="13" width="2.7109375" style="4" hidden="1" customWidth="1"/>
    <col min="14" max="17" width="7.7109375" style="3" hidden="1" customWidth="1"/>
    <col min="18" max="19" width="14.5703125" style="3" hidden="1" customWidth="1"/>
    <col min="20" max="20" width="13.140625" style="3" hidden="1" customWidth="1"/>
    <col min="21" max="21" width="12.5703125" style="3" hidden="1" customWidth="1"/>
    <col min="22" max="22" width="28.42578125" style="3" hidden="1" customWidth="1"/>
    <col min="23" max="23" width="2.7109375" style="3" customWidth="1"/>
    <col min="24" max="26" width="9.7109375" style="3" customWidth="1"/>
    <col min="27" max="27" width="2.7109375" style="3" customWidth="1"/>
    <col min="28" max="163" width="11.42578125" style="3"/>
    <col min="164" max="16384" width="11.42578125" style="4"/>
  </cols>
  <sheetData>
    <row r="1" spans="1:163" s="3" customFormat="1" ht="7.5" customHeight="1" x14ac:dyDescent="0.2"/>
    <row r="2" spans="1:163" ht="57" customHeight="1" x14ac:dyDescent="0.3">
      <c r="A2" s="19"/>
      <c r="B2" s="179" t="s">
        <v>78</v>
      </c>
      <c r="C2" s="179"/>
      <c r="D2" s="179"/>
      <c r="E2" s="179"/>
      <c r="F2" s="179"/>
      <c r="G2" s="179"/>
      <c r="H2" s="179"/>
      <c r="I2" s="62"/>
      <c r="J2" s="62"/>
      <c r="K2" s="62"/>
      <c r="L2" s="62"/>
      <c r="M2" s="3"/>
      <c r="X2" s="152" t="s">
        <v>86</v>
      </c>
      <c r="Y2" s="152"/>
      <c r="Z2" s="152"/>
      <c r="AA2" s="121"/>
      <c r="AB2" s="121"/>
      <c r="AC2" s="121"/>
    </row>
    <row r="3" spans="1:163" s="3" customFormat="1" ht="13.5" thickBot="1" x14ac:dyDescent="0.25">
      <c r="A3" s="19"/>
    </row>
    <row r="4" spans="1:163" ht="30" customHeight="1" x14ac:dyDescent="0.2">
      <c r="A4" s="19"/>
      <c r="B4" s="123" t="s">
        <v>14</v>
      </c>
      <c r="C4" s="124">
        <v>25000</v>
      </c>
      <c r="D4" s="125"/>
      <c r="E4" s="197" t="s">
        <v>72</v>
      </c>
      <c r="F4" s="198"/>
      <c r="G4" s="3"/>
      <c r="H4" s="123" t="s">
        <v>14</v>
      </c>
      <c r="I4" s="124">
        <v>25000</v>
      </c>
      <c r="J4" s="131"/>
      <c r="K4" s="197" t="s">
        <v>72</v>
      </c>
      <c r="L4" s="198"/>
      <c r="M4" s="3"/>
      <c r="N4" s="8" t="s">
        <v>0</v>
      </c>
      <c r="P4" s="8"/>
      <c r="R4" s="106" t="s">
        <v>56</v>
      </c>
      <c r="S4" s="106" t="s">
        <v>57</v>
      </c>
      <c r="T4" s="108" t="s">
        <v>58</v>
      </c>
      <c r="U4" s="108" t="s">
        <v>59</v>
      </c>
      <c r="V4" s="107" t="s">
        <v>52</v>
      </c>
      <c r="X4" s="137" t="s">
        <v>73</v>
      </c>
    </row>
    <row r="5" spans="1:163" ht="30" customHeight="1" x14ac:dyDescent="0.2">
      <c r="A5" s="19"/>
      <c r="B5" s="126" t="s">
        <v>12</v>
      </c>
      <c r="C5" s="24">
        <f>N5/10</f>
        <v>2</v>
      </c>
      <c r="D5" s="27"/>
      <c r="E5" s="132">
        <f>IF(C$5&lt;=$R$5,0,-(C5-$R$5)/100*T5*C4)</f>
        <v>0</v>
      </c>
      <c r="F5" s="133" t="s">
        <v>7</v>
      </c>
      <c r="G5" s="3"/>
      <c r="H5" s="126" t="s">
        <v>12</v>
      </c>
      <c r="I5" s="24">
        <f>P5/10</f>
        <v>2</v>
      </c>
      <c r="J5" s="27"/>
      <c r="K5" s="132">
        <f>IF(I5&lt;=$S$5,0,-(I5-$S$5)/100*I4)</f>
        <v>0</v>
      </c>
      <c r="L5" s="133" t="s">
        <v>7</v>
      </c>
      <c r="M5" s="3"/>
      <c r="N5" s="11">
        <v>20</v>
      </c>
      <c r="O5" s="103" t="s">
        <v>51</v>
      </c>
      <c r="P5" s="11">
        <v>20</v>
      </c>
      <c r="R5" s="110">
        <f>C16</f>
        <v>2</v>
      </c>
      <c r="S5" s="110">
        <f>I16</f>
        <v>2</v>
      </c>
      <c r="T5" s="105">
        <f>LOOKUP($C$5,$C$20:$C$21,$D$20:$D$21)</f>
        <v>1</v>
      </c>
      <c r="U5" s="105">
        <f>LOOKUP($I$5,$I$20:$I$21,$J$20:$J$21)</f>
        <v>1</v>
      </c>
      <c r="V5" s="104" t="s">
        <v>53</v>
      </c>
      <c r="Y5" s="138">
        <f>I11-C11</f>
        <v>-84.375</v>
      </c>
    </row>
    <row r="6" spans="1:163" ht="30" customHeight="1" x14ac:dyDescent="0.2">
      <c r="A6" s="19"/>
      <c r="B6" s="127" t="s">
        <v>13</v>
      </c>
      <c r="C6" s="24">
        <f>N6/10</f>
        <v>9</v>
      </c>
      <c r="D6" s="7"/>
      <c r="E6" s="132">
        <f>IF($C$6&lt;$R$7,0,-($C$6-$R$6)/100*$T$6*$C$4)</f>
        <v>0</v>
      </c>
      <c r="F6" s="134" t="s">
        <v>19</v>
      </c>
      <c r="G6" s="3"/>
      <c r="H6" s="127" t="s">
        <v>13</v>
      </c>
      <c r="I6" s="24">
        <f>P6/10</f>
        <v>9</v>
      </c>
      <c r="J6" s="7"/>
      <c r="K6" s="132">
        <f>IF($I$6&lt;$S$7,0,-($I$6-$S$6)/100*$U$6*$I$4)</f>
        <v>0</v>
      </c>
      <c r="L6" s="134" t="s">
        <v>19</v>
      </c>
      <c r="M6" s="3"/>
      <c r="N6" s="11">
        <v>90</v>
      </c>
      <c r="O6" s="8">
        <f>LOOKUP(C6,C27:C28,D27:D28)</f>
        <v>0</v>
      </c>
      <c r="P6" s="11">
        <v>90</v>
      </c>
      <c r="Q6" s="8">
        <f>LOOKUP(I6,I27:I28,J27:J28)</f>
        <v>0</v>
      </c>
      <c r="R6" s="110">
        <f>C23</f>
        <v>8.5</v>
      </c>
      <c r="S6" s="110">
        <f>I23</f>
        <v>8.5</v>
      </c>
      <c r="T6" s="8">
        <f>LOOKUP(C6,C27:C28,D27:D28)</f>
        <v>0</v>
      </c>
      <c r="U6" s="8">
        <f>LOOKUP(I6,I27:I28,J27:J28)</f>
        <v>0</v>
      </c>
      <c r="V6" s="104" t="s">
        <v>65</v>
      </c>
      <c r="W6" s="63"/>
    </row>
    <row r="7" spans="1:163" s="3" customFormat="1" ht="30" customHeight="1" x14ac:dyDescent="0.2">
      <c r="A7" s="19"/>
      <c r="B7" s="128" t="s">
        <v>15</v>
      </c>
      <c r="C7" s="156">
        <f>C4+E5+E6</f>
        <v>25000</v>
      </c>
      <c r="D7" s="157"/>
      <c r="E7" s="188" t="s">
        <v>55</v>
      </c>
      <c r="F7" s="189"/>
      <c r="H7" s="128" t="s">
        <v>15</v>
      </c>
      <c r="I7" s="156">
        <f>I4+K5+K6</f>
        <v>25000</v>
      </c>
      <c r="J7" s="157"/>
      <c r="K7" s="188" t="s">
        <v>55</v>
      </c>
      <c r="L7" s="189"/>
      <c r="Q7" s="102" t="s">
        <v>60</v>
      </c>
      <c r="R7" s="111">
        <f>C28</f>
        <v>9.1</v>
      </c>
      <c r="S7" s="111">
        <f>I28</f>
        <v>9.1</v>
      </c>
      <c r="T7" s="108" t="s">
        <v>58</v>
      </c>
      <c r="U7" s="108" t="s">
        <v>59</v>
      </c>
    </row>
    <row r="8" spans="1:163" s="3" customFormat="1" ht="30" customHeight="1" x14ac:dyDescent="0.2">
      <c r="B8" s="126" t="s">
        <v>16</v>
      </c>
      <c r="C8" s="9">
        <f>N8/100</f>
        <v>35</v>
      </c>
      <c r="D8" s="6"/>
      <c r="E8" s="120">
        <f>IF(C$5&gt;$R$5,0,-(C$5-$R$5)/100*$T$5*$C$8)</f>
        <v>0</v>
      </c>
      <c r="F8" s="129">
        <f>IF($C$6&gt;$R$8,0,IF($C$6&gt;$T$11,-($C$6-$R$8)/100*$T$8*$C$8,-($T$6-$R$8)/100*$T$8*$C$8))</f>
        <v>0</v>
      </c>
      <c r="H8" s="126" t="s">
        <v>16</v>
      </c>
      <c r="I8" s="9">
        <f>P8/100</f>
        <v>36.5</v>
      </c>
      <c r="J8" s="6"/>
      <c r="K8" s="120">
        <f>IF(I$5&gt;$S$5,0,-(I$5-$S$5)/100*$U$5*$I$8)</f>
        <v>0</v>
      </c>
      <c r="L8" s="129">
        <f>IF($I$6&gt;$S$8,0,IF($I$6&gt;$U$11,-($I$6-$S$8)/100*$U$8*$I$8,-($U$6-$S$8)/100*$U$8*$I$8))</f>
        <v>0</v>
      </c>
      <c r="N8" s="11">
        <v>3500</v>
      </c>
      <c r="P8" s="11">
        <v>3650</v>
      </c>
      <c r="Q8" s="102" t="s">
        <v>60</v>
      </c>
      <c r="R8" s="110">
        <f>R7-0.1</f>
        <v>9</v>
      </c>
      <c r="S8" s="110">
        <v>9</v>
      </c>
      <c r="T8" s="8">
        <f>LOOKUP(C6,C34:C35,D34:D35)</f>
        <v>0</v>
      </c>
      <c r="U8" s="105">
        <f>LOOKUP(I6,I34:I35,J34:J35)</f>
        <v>0</v>
      </c>
      <c r="V8" s="3" t="s">
        <v>66</v>
      </c>
    </row>
    <row r="9" spans="1:163" s="3" customFormat="1" ht="30" customHeight="1" x14ac:dyDescent="0.2">
      <c r="B9" s="126" t="s">
        <v>44</v>
      </c>
      <c r="C9" s="101">
        <f>IF(C15=1,N9/10,40)</f>
        <v>43.5</v>
      </c>
      <c r="D9" s="40"/>
      <c r="E9" s="120">
        <f>(C9-$R$9)*$T$9/100*C8</f>
        <v>1.8374999999999999</v>
      </c>
      <c r="F9" s="129">
        <f>LOOKUP(C5,C46:C49,D46:D49)</f>
        <v>0</v>
      </c>
      <c r="H9" s="126" t="s">
        <v>44</v>
      </c>
      <c r="I9" s="101">
        <f>IF(I15=1,P9/10,40)</f>
        <v>40</v>
      </c>
      <c r="J9" s="40"/>
      <c r="K9" s="120">
        <f>(I9-$S$9)*$U$9/100*I8</f>
        <v>0</v>
      </c>
      <c r="L9" s="129">
        <f>LOOKUP(I5,I46:I49,J46:J49)</f>
        <v>0</v>
      </c>
      <c r="N9" s="11">
        <v>435</v>
      </c>
      <c r="P9" s="11">
        <v>420</v>
      </c>
      <c r="R9" s="110">
        <f>C37</f>
        <v>40</v>
      </c>
      <c r="S9" s="110">
        <f>I37</f>
        <v>40</v>
      </c>
      <c r="T9" s="110">
        <f>LOOKUP(C9,C41:C42,D41:D42)</f>
        <v>1.5</v>
      </c>
      <c r="U9" s="110">
        <f>LOOKUP(I9,I41:I42,J41:J42)</f>
        <v>1.5</v>
      </c>
    </row>
    <row r="10" spans="1:163" s="3" customFormat="1" ht="30" customHeight="1" x14ac:dyDescent="0.2">
      <c r="B10" s="128" t="s">
        <v>17</v>
      </c>
      <c r="C10" s="158">
        <f>C8+E8+F8+E9+F9</f>
        <v>36.837499999999999</v>
      </c>
      <c r="D10" s="159"/>
      <c r="E10" s="201" t="s">
        <v>67</v>
      </c>
      <c r="F10" s="202"/>
      <c r="H10" s="128" t="s">
        <v>17</v>
      </c>
      <c r="I10" s="158">
        <f>I8+K8+L8+K9</f>
        <v>36.5</v>
      </c>
      <c r="J10" s="159"/>
      <c r="K10" s="201" t="s">
        <v>67</v>
      </c>
      <c r="L10" s="202"/>
      <c r="N10" s="10"/>
      <c r="P10" s="10"/>
      <c r="T10" s="116" t="s">
        <v>61</v>
      </c>
      <c r="U10" s="117" t="s">
        <v>62</v>
      </c>
      <c r="V10" s="102"/>
    </row>
    <row r="11" spans="1:163" s="3" customFormat="1" ht="30" customHeight="1" thickBot="1" x14ac:dyDescent="0.25">
      <c r="B11" s="130" t="s">
        <v>18</v>
      </c>
      <c r="C11" s="192">
        <f>C7/100*C10</f>
        <v>9209.375</v>
      </c>
      <c r="D11" s="193"/>
      <c r="E11" s="135"/>
      <c r="F11" s="136"/>
      <c r="H11" s="130" t="s">
        <v>18</v>
      </c>
      <c r="I11" s="192">
        <f>I7/100*I10</f>
        <v>9125</v>
      </c>
      <c r="J11" s="193"/>
      <c r="K11" s="135"/>
      <c r="L11" s="136"/>
      <c r="N11" s="10"/>
      <c r="P11" s="10"/>
      <c r="T11" s="110">
        <f>C30</f>
        <v>6</v>
      </c>
      <c r="U11" s="110">
        <f>I30</f>
        <v>6</v>
      </c>
    </row>
    <row r="12" spans="1:163" s="3" customFormat="1" ht="15" customHeight="1" x14ac:dyDescent="0.2">
      <c r="E12" s="26"/>
      <c r="F12" s="26"/>
      <c r="G12" s="26"/>
      <c r="K12" s="26"/>
      <c r="L12" s="26"/>
      <c r="N12" s="10"/>
      <c r="P12" s="10"/>
    </row>
    <row r="13" spans="1:163" s="3" customFormat="1" ht="30" hidden="1" customHeight="1" x14ac:dyDescent="0.2">
      <c r="B13" s="112" t="s">
        <v>31</v>
      </c>
      <c r="C13" s="113"/>
      <c r="D13" s="113"/>
      <c r="E13" s="113"/>
      <c r="F13" s="113"/>
      <c r="G13" s="113"/>
      <c r="H13" s="114"/>
      <c r="I13" s="113"/>
      <c r="J13" s="115"/>
      <c r="K13" s="26"/>
      <c r="L13" s="26"/>
    </row>
    <row r="14" spans="1:163" s="3" customFormat="1" ht="30" customHeight="1" x14ac:dyDescent="0.2">
      <c r="B14" s="194" t="s">
        <v>29</v>
      </c>
      <c r="C14" s="195"/>
      <c r="D14" s="196"/>
      <c r="H14" s="155" t="s">
        <v>30</v>
      </c>
      <c r="I14" s="155"/>
      <c r="J14" s="155"/>
    </row>
    <row r="15" spans="1:163" s="3" customFormat="1" ht="30" customHeight="1" x14ac:dyDescent="0.2">
      <c r="B15" s="122" t="s">
        <v>76</v>
      </c>
      <c r="C15" s="199">
        <v>1</v>
      </c>
      <c r="D15" s="200"/>
      <c r="E15" s="143" t="s">
        <v>85</v>
      </c>
      <c r="H15" s="122" t="s">
        <v>76</v>
      </c>
      <c r="I15" s="199">
        <v>2</v>
      </c>
      <c r="J15" s="200"/>
      <c r="K15" s="143" t="s">
        <v>85</v>
      </c>
    </row>
    <row r="16" spans="1:163" s="15" customFormat="1" ht="14.25" x14ac:dyDescent="0.2">
      <c r="A16" s="12"/>
      <c r="B16" s="191" t="s">
        <v>75</v>
      </c>
      <c r="C16" s="164">
        <v>2</v>
      </c>
      <c r="D16" s="164"/>
      <c r="E16" s="26"/>
      <c r="F16" s="26"/>
      <c r="G16" s="26"/>
      <c r="H16" s="191" t="s">
        <v>77</v>
      </c>
      <c r="I16" s="164">
        <v>2</v>
      </c>
      <c r="J16" s="164"/>
      <c r="K16" s="26"/>
      <c r="L16" s="26"/>
      <c r="M16" s="14"/>
      <c r="N16" s="14"/>
      <c r="O16" s="12"/>
      <c r="P16" s="14"/>
      <c r="Q16" s="12"/>
      <c r="R16" s="12"/>
      <c r="S16" s="12"/>
      <c r="T16" s="12"/>
      <c r="U16" s="12"/>
      <c r="V16" s="12"/>
      <c r="W16" s="12"/>
      <c r="X16" s="12"/>
      <c r="Y16" s="12"/>
      <c r="Z16" s="14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</row>
    <row r="17" spans="1:163" s="18" customFormat="1" ht="15" customHeight="1" x14ac:dyDescent="0.2">
      <c r="A17" s="16"/>
      <c r="B17" s="190"/>
      <c r="C17" s="165"/>
      <c r="D17" s="165"/>
      <c r="E17" s="26"/>
      <c r="F17" s="26"/>
      <c r="G17" s="26"/>
      <c r="H17" s="190"/>
      <c r="I17" s="165"/>
      <c r="J17" s="165"/>
      <c r="K17" s="26"/>
      <c r="L17" s="26"/>
      <c r="M17" s="16"/>
      <c r="N17" s="16"/>
      <c r="O17" s="1"/>
      <c r="P17" s="16"/>
      <c r="Q17" s="1"/>
      <c r="R17" s="1"/>
      <c r="S17" s="1"/>
      <c r="T17" s="1"/>
      <c r="U17" s="1"/>
      <c r="V17" s="1"/>
      <c r="W17" s="1"/>
      <c r="X17" s="1"/>
      <c r="Y17" s="1"/>
      <c r="Z17" s="2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1:163" s="18" customFormat="1" ht="15" customHeight="1" x14ac:dyDescent="0.2">
      <c r="A18" s="16"/>
      <c r="B18" s="166" t="s">
        <v>7</v>
      </c>
      <c r="C18" s="167" t="s">
        <v>27</v>
      </c>
      <c r="D18" s="168"/>
      <c r="E18" s="3"/>
      <c r="F18" s="3"/>
      <c r="G18" s="3"/>
      <c r="H18" s="166" t="s">
        <v>7</v>
      </c>
      <c r="I18" s="167" t="s">
        <v>27</v>
      </c>
      <c r="J18" s="168"/>
      <c r="K18" s="26"/>
      <c r="L18" s="26"/>
      <c r="M18" s="16"/>
      <c r="N18" s="16"/>
      <c r="O18" s="1"/>
      <c r="P18" s="16"/>
      <c r="Q18" s="1"/>
      <c r="R18" s="1"/>
      <c r="S18" s="1"/>
      <c r="T18" s="1"/>
      <c r="U18" s="1"/>
      <c r="V18" s="1"/>
      <c r="W18" s="1"/>
      <c r="X18" s="1"/>
      <c r="Y18" s="1"/>
      <c r="Z18" s="2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1:163" s="18" customFormat="1" ht="15" customHeight="1" x14ac:dyDescent="0.2">
      <c r="A19" s="16"/>
      <c r="B19" s="162"/>
      <c r="C19" s="169"/>
      <c r="D19" s="170"/>
      <c r="E19" s="3"/>
      <c r="F19" s="3"/>
      <c r="G19" s="3"/>
      <c r="H19" s="162"/>
      <c r="I19" s="169"/>
      <c r="J19" s="170"/>
      <c r="K19" s="26"/>
      <c r="L19" s="26"/>
      <c r="M19" s="16"/>
      <c r="N19" s="16"/>
      <c r="O19" s="1"/>
      <c r="P19" s="16"/>
      <c r="Q19" s="1"/>
      <c r="R19" s="1"/>
      <c r="S19" s="1"/>
      <c r="T19" s="1"/>
      <c r="U19" s="1"/>
      <c r="V19" s="1"/>
      <c r="W19" s="1"/>
      <c r="X19" s="1"/>
      <c r="Y19" s="1"/>
      <c r="Z19" s="2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1:163" s="18" customFormat="1" ht="15" customHeight="1" x14ac:dyDescent="0.2">
      <c r="A20" s="16"/>
      <c r="B20" s="89" t="s">
        <v>28</v>
      </c>
      <c r="C20" s="42">
        <v>0</v>
      </c>
      <c r="D20" s="43">
        <v>0.5</v>
      </c>
      <c r="E20" s="3"/>
      <c r="F20" s="3"/>
      <c r="G20" s="3"/>
      <c r="H20" s="90" t="s">
        <v>28</v>
      </c>
      <c r="I20" s="42">
        <v>0</v>
      </c>
      <c r="J20" s="43">
        <v>0.5</v>
      </c>
      <c r="K20" s="26"/>
      <c r="L20" s="26"/>
      <c r="M20" s="16"/>
      <c r="N20" s="16"/>
      <c r="O20" s="1"/>
      <c r="P20" s="16"/>
      <c r="Q20" s="1"/>
      <c r="R20" s="1"/>
      <c r="S20" s="1"/>
      <c r="T20" s="1"/>
      <c r="U20" s="1"/>
      <c r="V20" s="1"/>
      <c r="W20" s="1"/>
      <c r="X20" s="1"/>
      <c r="Y20" s="1"/>
      <c r="Z20" s="2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1:163" s="18" customFormat="1" ht="15" customHeight="1" x14ac:dyDescent="0.2">
      <c r="A21" s="16"/>
      <c r="B21" s="90" t="s">
        <v>28</v>
      </c>
      <c r="C21" s="42">
        <v>2</v>
      </c>
      <c r="D21" s="109">
        <v>1</v>
      </c>
      <c r="E21" s="3"/>
      <c r="F21" s="3"/>
      <c r="G21" s="3"/>
      <c r="H21" s="90" t="s">
        <v>28</v>
      </c>
      <c r="I21" s="42">
        <v>2</v>
      </c>
      <c r="J21" s="109">
        <v>1</v>
      </c>
      <c r="K21" s="26"/>
      <c r="L21" s="26"/>
      <c r="M21" s="16"/>
      <c r="N21" s="16"/>
      <c r="O21" s="1"/>
      <c r="P21" s="16"/>
      <c r="Q21" s="1"/>
      <c r="R21" s="1"/>
      <c r="S21" s="1"/>
      <c r="T21" s="1"/>
      <c r="U21" s="1"/>
      <c r="V21" s="1"/>
      <c r="W21" s="1"/>
      <c r="X21" s="1"/>
      <c r="Y21" s="1"/>
      <c r="Z21" s="2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1:163" s="18" customFormat="1" ht="15" customHeight="1" x14ac:dyDescent="0.2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26"/>
      <c r="M22" s="16"/>
      <c r="N22" s="16"/>
      <c r="O22" s="1"/>
      <c r="P22" s="16"/>
      <c r="Q22" s="1"/>
      <c r="R22" s="1"/>
      <c r="S22" s="1"/>
      <c r="T22" s="1"/>
      <c r="U22" s="1"/>
      <c r="V22" s="1"/>
      <c r="W22" s="1"/>
      <c r="X22" s="1"/>
      <c r="Y22" s="1"/>
      <c r="Z22" s="2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1:163" s="15" customFormat="1" ht="14.25" x14ac:dyDescent="0.2">
      <c r="A23" s="12"/>
      <c r="B23" s="190" t="s">
        <v>87</v>
      </c>
      <c r="C23" s="165">
        <v>8.5</v>
      </c>
      <c r="D23" s="165"/>
      <c r="E23" s="26"/>
      <c r="F23" s="26"/>
      <c r="G23" s="26"/>
      <c r="H23" s="190" t="s">
        <v>87</v>
      </c>
      <c r="I23" s="165">
        <v>8.5</v>
      </c>
      <c r="J23" s="165"/>
      <c r="K23" s="26"/>
      <c r="L23" s="26"/>
      <c r="M23" s="14"/>
      <c r="N23" s="14"/>
      <c r="O23" s="12"/>
      <c r="P23" s="14"/>
      <c r="Q23" s="12"/>
      <c r="R23" s="12"/>
      <c r="S23" s="12"/>
      <c r="T23" s="12"/>
      <c r="U23" s="12"/>
      <c r="V23" s="12"/>
      <c r="W23" s="12"/>
      <c r="X23" s="12"/>
      <c r="Y23" s="12"/>
      <c r="Z23" s="14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</row>
    <row r="24" spans="1:163" s="18" customFormat="1" ht="15" customHeight="1" x14ac:dyDescent="0.2">
      <c r="A24" s="16"/>
      <c r="B24" s="190"/>
      <c r="C24" s="165"/>
      <c r="D24" s="165"/>
      <c r="E24" s="26"/>
      <c r="F24" s="26"/>
      <c r="G24" s="26"/>
      <c r="H24" s="190"/>
      <c r="I24" s="165"/>
      <c r="J24" s="165"/>
      <c r="K24" s="26"/>
      <c r="L24" s="26"/>
      <c r="M24" s="16"/>
      <c r="N24" s="16"/>
      <c r="O24" s="1"/>
      <c r="P24" s="16"/>
      <c r="Q24" s="1"/>
      <c r="R24" s="1"/>
      <c r="S24" s="1"/>
      <c r="T24" s="1"/>
      <c r="U24" s="1"/>
      <c r="V24" s="1"/>
      <c r="W24" s="1"/>
      <c r="X24" s="1"/>
      <c r="Y24" s="1"/>
      <c r="Z24" s="2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1:163" s="3" customFormat="1" ht="15" customHeight="1" x14ac:dyDescent="0.2">
      <c r="B25" s="163" t="s">
        <v>19</v>
      </c>
      <c r="C25" s="163" t="s">
        <v>27</v>
      </c>
      <c r="D25" s="163"/>
      <c r="H25" s="163" t="s">
        <v>19</v>
      </c>
      <c r="I25" s="163" t="s">
        <v>27</v>
      </c>
      <c r="J25" s="163"/>
    </row>
    <row r="26" spans="1:163" s="3" customFormat="1" ht="15" customHeight="1" x14ac:dyDescent="0.2">
      <c r="B26" s="163"/>
      <c r="C26" s="163"/>
      <c r="D26" s="163"/>
      <c r="H26" s="163"/>
      <c r="I26" s="163"/>
      <c r="J26" s="163"/>
    </row>
    <row r="27" spans="1:163" s="3" customFormat="1" ht="15" hidden="1" customHeight="1" x14ac:dyDescent="0.2">
      <c r="B27" s="90" t="s">
        <v>28</v>
      </c>
      <c r="C27" s="42">
        <v>0</v>
      </c>
      <c r="D27" s="43">
        <v>0</v>
      </c>
      <c r="H27" s="90" t="s">
        <v>28</v>
      </c>
      <c r="I27" s="42">
        <v>0</v>
      </c>
      <c r="J27" s="43">
        <v>0</v>
      </c>
    </row>
    <row r="28" spans="1:163" s="3" customFormat="1" ht="15" customHeight="1" x14ac:dyDescent="0.2">
      <c r="B28" s="90" t="s">
        <v>28</v>
      </c>
      <c r="C28" s="42">
        <v>9.1</v>
      </c>
      <c r="D28" s="43">
        <v>1.3</v>
      </c>
      <c r="H28" s="90" t="s">
        <v>28</v>
      </c>
      <c r="I28" s="42">
        <v>9.1</v>
      </c>
      <c r="J28" s="43">
        <v>1.3</v>
      </c>
    </row>
    <row r="29" spans="1:163" s="3" customFormat="1" ht="15" customHeight="1" x14ac:dyDescent="0.2"/>
    <row r="30" spans="1:163" s="3" customFormat="1" ht="15" customHeight="1" x14ac:dyDescent="0.2">
      <c r="B30" s="190" t="s">
        <v>64</v>
      </c>
      <c r="C30" s="165">
        <v>6</v>
      </c>
      <c r="D30" s="165"/>
      <c r="H30" s="190" t="s">
        <v>64</v>
      </c>
      <c r="I30" s="165">
        <v>6</v>
      </c>
      <c r="J30" s="165"/>
    </row>
    <row r="31" spans="1:163" s="3" customFormat="1" ht="15" customHeight="1" x14ac:dyDescent="0.2">
      <c r="B31" s="190"/>
      <c r="C31" s="165"/>
      <c r="D31" s="165"/>
      <c r="H31" s="190"/>
      <c r="I31" s="165"/>
      <c r="J31" s="165"/>
    </row>
    <row r="32" spans="1:163" s="3" customFormat="1" ht="15" customHeight="1" x14ac:dyDescent="0.2">
      <c r="B32" s="163" t="s">
        <v>63</v>
      </c>
      <c r="C32" s="163" t="s">
        <v>27</v>
      </c>
      <c r="D32" s="163"/>
      <c r="H32" s="163" t="s">
        <v>63</v>
      </c>
      <c r="I32" s="163" t="s">
        <v>27</v>
      </c>
      <c r="J32" s="163"/>
    </row>
    <row r="33" spans="1:163" s="3" customFormat="1" ht="15" customHeight="1" x14ac:dyDescent="0.2">
      <c r="B33" s="163"/>
      <c r="C33" s="163"/>
      <c r="D33" s="163"/>
      <c r="H33" s="163"/>
      <c r="I33" s="163"/>
      <c r="J33" s="163"/>
    </row>
    <row r="34" spans="1:163" s="3" customFormat="1" ht="15" customHeight="1" x14ac:dyDescent="0.2">
      <c r="B34" s="90" t="s">
        <v>28</v>
      </c>
      <c r="C34" s="42">
        <v>6</v>
      </c>
      <c r="D34" s="43">
        <v>0.5</v>
      </c>
      <c r="H34" s="90" t="s">
        <v>28</v>
      </c>
      <c r="I34" s="42">
        <v>6</v>
      </c>
      <c r="J34" s="43">
        <v>0.5</v>
      </c>
    </row>
    <row r="35" spans="1:163" s="3" customFormat="1" ht="15" customHeight="1" x14ac:dyDescent="0.2">
      <c r="B35" s="90" t="s">
        <v>28</v>
      </c>
      <c r="C35" s="42">
        <v>9</v>
      </c>
      <c r="D35" s="109">
        <v>0</v>
      </c>
      <c r="H35" s="90" t="s">
        <v>28</v>
      </c>
      <c r="I35" s="42">
        <v>9</v>
      </c>
      <c r="J35" s="109">
        <v>0</v>
      </c>
    </row>
    <row r="36" spans="1:163" s="3" customFormat="1" ht="15" customHeight="1" x14ac:dyDescent="0.2"/>
    <row r="37" spans="1:163" s="15" customFormat="1" ht="14.25" customHeight="1" x14ac:dyDescent="0.2">
      <c r="A37" s="12"/>
      <c r="B37" s="190" t="s">
        <v>88</v>
      </c>
      <c r="C37" s="165">
        <v>40</v>
      </c>
      <c r="D37" s="165"/>
      <c r="E37" s="26"/>
      <c r="F37" s="26"/>
      <c r="G37" s="26"/>
      <c r="H37" s="190" t="s">
        <v>88</v>
      </c>
      <c r="I37" s="165">
        <v>40</v>
      </c>
      <c r="J37" s="165"/>
      <c r="K37" s="26"/>
      <c r="L37" s="26"/>
      <c r="M37" s="14"/>
      <c r="N37" s="14"/>
      <c r="O37" s="12"/>
      <c r="P37" s="14"/>
      <c r="Q37" s="12"/>
      <c r="R37" s="12"/>
      <c r="S37" s="12"/>
      <c r="T37" s="12"/>
      <c r="U37" s="12"/>
      <c r="V37" s="12"/>
      <c r="W37" s="12"/>
      <c r="X37" s="12"/>
      <c r="Y37" s="12"/>
      <c r="Z37" s="14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</row>
    <row r="38" spans="1:163" s="18" customFormat="1" ht="15" customHeight="1" x14ac:dyDescent="0.2">
      <c r="A38" s="16"/>
      <c r="B38" s="190"/>
      <c r="C38" s="165"/>
      <c r="D38" s="165"/>
      <c r="E38" s="26"/>
      <c r="F38" s="26"/>
      <c r="G38" s="26"/>
      <c r="H38" s="190"/>
      <c r="I38" s="165"/>
      <c r="J38" s="165"/>
      <c r="K38" s="26"/>
      <c r="L38" s="26"/>
      <c r="M38" s="16"/>
      <c r="N38" s="16"/>
      <c r="O38" s="1"/>
      <c r="P38" s="16"/>
      <c r="Q38" s="1"/>
      <c r="R38" s="1"/>
      <c r="S38" s="1"/>
      <c r="T38" s="1"/>
      <c r="U38" s="1"/>
      <c r="V38" s="1"/>
      <c r="W38" s="1"/>
      <c r="X38" s="1"/>
      <c r="Y38" s="1"/>
      <c r="Z38" s="2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:163" s="3" customFormat="1" ht="15" customHeight="1" x14ac:dyDescent="0.2">
      <c r="B39" s="163" t="s">
        <v>44</v>
      </c>
      <c r="C39" s="163" t="s">
        <v>27</v>
      </c>
      <c r="D39" s="163"/>
      <c r="H39" s="163" t="s">
        <v>44</v>
      </c>
      <c r="I39" s="163" t="s">
        <v>27</v>
      </c>
      <c r="J39" s="163"/>
    </row>
    <row r="40" spans="1:163" s="3" customFormat="1" ht="15" customHeight="1" x14ac:dyDescent="0.2">
      <c r="B40" s="163"/>
      <c r="C40" s="163"/>
      <c r="D40" s="163"/>
      <c r="H40" s="163"/>
      <c r="I40" s="163"/>
      <c r="J40" s="163"/>
    </row>
    <row r="41" spans="1:163" s="3" customFormat="1" ht="15" customHeight="1" x14ac:dyDescent="0.2">
      <c r="B41" s="90" t="s">
        <v>28</v>
      </c>
      <c r="C41" s="42">
        <v>0</v>
      </c>
      <c r="D41" s="43">
        <v>1.5</v>
      </c>
      <c r="H41" s="90" t="s">
        <v>28</v>
      </c>
      <c r="I41" s="42">
        <v>0</v>
      </c>
      <c r="J41" s="43">
        <v>1.5</v>
      </c>
    </row>
    <row r="42" spans="1:163" s="3" customFormat="1" ht="15" customHeight="1" x14ac:dyDescent="0.2">
      <c r="B42" s="90" t="s">
        <v>28</v>
      </c>
      <c r="C42" s="42">
        <v>40</v>
      </c>
      <c r="D42" s="43">
        <v>1.5</v>
      </c>
      <c r="H42" s="90" t="s">
        <v>28</v>
      </c>
      <c r="I42" s="42">
        <v>40</v>
      </c>
      <c r="J42" s="43">
        <v>1.5</v>
      </c>
    </row>
    <row r="43" spans="1:163" s="3" customFormat="1" ht="15" customHeight="1" x14ac:dyDescent="0.2"/>
    <row r="44" spans="1:163" s="3" customFormat="1" ht="15" customHeight="1" x14ac:dyDescent="0.2">
      <c r="B44" s="163" t="s">
        <v>68</v>
      </c>
      <c r="C44" s="163" t="s">
        <v>70</v>
      </c>
      <c r="D44" s="163"/>
      <c r="H44" s="163" t="s">
        <v>68</v>
      </c>
      <c r="I44" s="163" t="s">
        <v>70</v>
      </c>
      <c r="J44" s="163"/>
    </row>
    <row r="45" spans="1:163" s="3" customFormat="1" ht="15" customHeight="1" x14ac:dyDescent="0.2">
      <c r="B45" s="163"/>
      <c r="C45" s="163"/>
      <c r="D45" s="163"/>
      <c r="H45" s="163"/>
      <c r="I45" s="163"/>
      <c r="J45" s="163"/>
    </row>
    <row r="46" spans="1:163" s="3" customFormat="1" ht="15" customHeight="1" x14ac:dyDescent="0.2">
      <c r="B46" s="90" t="s">
        <v>69</v>
      </c>
      <c r="C46" s="42">
        <v>0</v>
      </c>
      <c r="D46" s="119">
        <v>0</v>
      </c>
      <c r="H46" s="90" t="s">
        <v>69</v>
      </c>
      <c r="I46" s="42">
        <v>0</v>
      </c>
      <c r="J46" s="119">
        <v>0</v>
      </c>
    </row>
    <row r="47" spans="1:163" s="3" customFormat="1" ht="15" customHeight="1" x14ac:dyDescent="0.2">
      <c r="B47" s="90" t="s">
        <v>69</v>
      </c>
      <c r="C47" s="42">
        <v>5</v>
      </c>
      <c r="D47" s="118">
        <v>-0.25</v>
      </c>
      <c r="H47" s="90" t="s">
        <v>69</v>
      </c>
      <c r="I47" s="42">
        <v>5</v>
      </c>
      <c r="J47" s="118">
        <v>-0.25</v>
      </c>
    </row>
    <row r="48" spans="1:163" s="3" customFormat="1" ht="15" customHeight="1" x14ac:dyDescent="0.2">
      <c r="B48" s="90" t="s">
        <v>69</v>
      </c>
      <c r="C48" s="42">
        <v>7.5</v>
      </c>
      <c r="D48" s="118">
        <v>-0.5</v>
      </c>
      <c r="H48" s="90" t="s">
        <v>69</v>
      </c>
      <c r="I48" s="42">
        <v>7.5</v>
      </c>
      <c r="J48" s="118">
        <v>-0.5</v>
      </c>
    </row>
    <row r="49" spans="2:10" s="3" customFormat="1" ht="15" customHeight="1" x14ac:dyDescent="0.2">
      <c r="B49" s="90" t="s">
        <v>69</v>
      </c>
      <c r="C49" s="42">
        <v>10</v>
      </c>
      <c r="D49" s="118">
        <v>-0.75</v>
      </c>
      <c r="H49" s="90" t="s">
        <v>69</v>
      </c>
      <c r="I49" s="42">
        <v>10</v>
      </c>
      <c r="J49" s="118">
        <v>-0.75</v>
      </c>
    </row>
    <row r="50" spans="2:10" s="3" customFormat="1" ht="15" customHeight="1" x14ac:dyDescent="0.2"/>
    <row r="51" spans="2:10" s="3" customFormat="1" ht="30" customHeight="1" x14ac:dyDescent="0.2">
      <c r="B51" s="90" t="s">
        <v>4</v>
      </c>
      <c r="C51" s="163" t="s">
        <v>32</v>
      </c>
      <c r="D51" s="163"/>
      <c r="H51" s="90" t="s">
        <v>4</v>
      </c>
      <c r="I51" s="163" t="s">
        <v>32</v>
      </c>
      <c r="J51" s="163"/>
    </row>
    <row r="52" spans="2:10" s="3" customFormat="1" ht="12" hidden="1" customHeight="1" x14ac:dyDescent="0.2">
      <c r="B52" s="22">
        <v>5</v>
      </c>
      <c r="C52" s="173">
        <v>0</v>
      </c>
      <c r="D52" s="173"/>
      <c r="H52" s="22">
        <v>5</v>
      </c>
      <c r="I52" s="173">
        <v>0</v>
      </c>
      <c r="J52" s="173"/>
    </row>
    <row r="53" spans="2:10" s="3" customFormat="1" ht="12.75" hidden="1" customHeight="1" x14ac:dyDescent="0.2">
      <c r="B53" s="22">
        <v>5.0999999999999996</v>
      </c>
      <c r="C53" s="173">
        <v>0</v>
      </c>
      <c r="D53" s="173"/>
      <c r="H53" s="22">
        <v>5.0999999999999996</v>
      </c>
      <c r="I53" s="173">
        <v>0</v>
      </c>
      <c r="J53" s="173"/>
    </row>
    <row r="54" spans="2:10" s="3" customFormat="1" ht="12.75" hidden="1" customHeight="1" x14ac:dyDescent="0.2">
      <c r="B54" s="22">
        <v>5.2</v>
      </c>
      <c r="C54" s="173">
        <v>0</v>
      </c>
      <c r="D54" s="173"/>
      <c r="H54" s="22">
        <v>5.2</v>
      </c>
      <c r="I54" s="173">
        <v>0</v>
      </c>
      <c r="J54" s="173"/>
    </row>
    <row r="55" spans="2:10" s="3" customFormat="1" ht="12.75" hidden="1" customHeight="1" x14ac:dyDescent="0.2">
      <c r="B55" s="22">
        <v>5.3</v>
      </c>
      <c r="C55" s="173">
        <v>0</v>
      </c>
      <c r="D55" s="173"/>
      <c r="H55" s="22">
        <v>5.3</v>
      </c>
      <c r="I55" s="173">
        <v>0</v>
      </c>
      <c r="J55" s="173"/>
    </row>
    <row r="56" spans="2:10" s="3" customFormat="1" ht="12.75" hidden="1" customHeight="1" x14ac:dyDescent="0.2">
      <c r="B56" s="22">
        <v>5.4</v>
      </c>
      <c r="C56" s="173">
        <v>0</v>
      </c>
      <c r="D56" s="173"/>
      <c r="H56" s="22">
        <v>5.4</v>
      </c>
      <c r="I56" s="173">
        <v>0</v>
      </c>
      <c r="J56" s="173"/>
    </row>
    <row r="57" spans="2:10" s="3" customFormat="1" ht="12.75" hidden="1" customHeight="1" x14ac:dyDescent="0.2">
      <c r="B57" s="22">
        <v>5.5</v>
      </c>
      <c r="C57" s="173">
        <v>0</v>
      </c>
      <c r="D57" s="173"/>
      <c r="H57" s="22">
        <v>5.5</v>
      </c>
      <c r="I57" s="173">
        <v>0</v>
      </c>
      <c r="J57" s="173"/>
    </row>
    <row r="58" spans="2:10" s="3" customFormat="1" ht="12.75" hidden="1" customHeight="1" x14ac:dyDescent="0.2">
      <c r="B58" s="22">
        <v>5.6</v>
      </c>
      <c r="C58" s="173">
        <v>0</v>
      </c>
      <c r="D58" s="173"/>
      <c r="H58" s="22">
        <v>5.6</v>
      </c>
      <c r="I58" s="173">
        <v>0</v>
      </c>
      <c r="J58" s="173"/>
    </row>
    <row r="59" spans="2:10" s="3" customFormat="1" ht="12.75" hidden="1" customHeight="1" x14ac:dyDescent="0.2">
      <c r="B59" s="22">
        <v>5.7</v>
      </c>
      <c r="C59" s="173">
        <v>0</v>
      </c>
      <c r="D59" s="173"/>
      <c r="H59" s="22">
        <v>5.7</v>
      </c>
      <c r="I59" s="173">
        <v>0</v>
      </c>
      <c r="J59" s="173"/>
    </row>
    <row r="60" spans="2:10" s="3" customFormat="1" ht="12.75" hidden="1" customHeight="1" x14ac:dyDescent="0.2">
      <c r="B60" s="22">
        <v>5.8</v>
      </c>
      <c r="C60" s="173">
        <v>0</v>
      </c>
      <c r="D60" s="173"/>
      <c r="H60" s="22">
        <v>5.8</v>
      </c>
      <c r="I60" s="173">
        <v>0</v>
      </c>
      <c r="J60" s="173"/>
    </row>
    <row r="61" spans="2:10" s="3" customFormat="1" ht="12.75" hidden="1" customHeight="1" x14ac:dyDescent="0.2">
      <c r="B61" s="22">
        <v>5.9</v>
      </c>
      <c r="C61" s="173">
        <v>0</v>
      </c>
      <c r="D61" s="173"/>
      <c r="H61" s="22">
        <v>5.9</v>
      </c>
      <c r="I61" s="173">
        <v>0</v>
      </c>
      <c r="J61" s="173"/>
    </row>
    <row r="62" spans="2:10" s="3" customFormat="1" ht="12.75" hidden="1" customHeight="1" x14ac:dyDescent="0.2">
      <c r="B62" s="22">
        <v>6</v>
      </c>
      <c r="C62" s="173">
        <v>0</v>
      </c>
      <c r="D62" s="173"/>
      <c r="H62" s="22">
        <v>6</v>
      </c>
      <c r="I62" s="173">
        <v>0</v>
      </c>
      <c r="J62" s="173"/>
    </row>
    <row r="63" spans="2:10" s="3" customFormat="1" ht="12.75" hidden="1" customHeight="1" x14ac:dyDescent="0.2">
      <c r="B63" s="22">
        <v>6.1</v>
      </c>
      <c r="C63" s="173">
        <v>0</v>
      </c>
      <c r="D63" s="173"/>
      <c r="H63" s="22">
        <v>6.1</v>
      </c>
      <c r="I63" s="173">
        <v>0</v>
      </c>
      <c r="J63" s="173"/>
    </row>
    <row r="64" spans="2:10" s="3" customFormat="1" ht="12.75" hidden="1" customHeight="1" x14ac:dyDescent="0.2">
      <c r="B64" s="22">
        <v>6.2</v>
      </c>
      <c r="C64" s="173">
        <v>0</v>
      </c>
      <c r="D64" s="173"/>
      <c r="H64" s="22">
        <v>6.2</v>
      </c>
      <c r="I64" s="173">
        <v>0</v>
      </c>
      <c r="J64" s="173"/>
    </row>
    <row r="65" spans="2:10" s="3" customFormat="1" ht="12.75" hidden="1" customHeight="1" x14ac:dyDescent="0.2">
      <c r="B65" s="22">
        <v>6.3</v>
      </c>
      <c r="C65" s="173">
        <v>0</v>
      </c>
      <c r="D65" s="173"/>
      <c r="H65" s="22">
        <v>6.3</v>
      </c>
      <c r="I65" s="173">
        <v>0</v>
      </c>
      <c r="J65" s="173"/>
    </row>
    <row r="66" spans="2:10" s="3" customFormat="1" ht="12.75" hidden="1" customHeight="1" x14ac:dyDescent="0.2">
      <c r="B66" s="22">
        <v>6.4</v>
      </c>
      <c r="C66" s="173">
        <v>0</v>
      </c>
      <c r="D66" s="173"/>
      <c r="H66" s="22">
        <v>6.4</v>
      </c>
      <c r="I66" s="173">
        <v>0</v>
      </c>
      <c r="J66" s="173"/>
    </row>
    <row r="67" spans="2:10" s="3" customFormat="1" ht="12.75" hidden="1" customHeight="1" x14ac:dyDescent="0.2">
      <c r="B67" s="22">
        <v>6.4999999999999902</v>
      </c>
      <c r="C67" s="173">
        <v>0</v>
      </c>
      <c r="D67" s="173"/>
      <c r="H67" s="22">
        <v>6.4999999999999902</v>
      </c>
      <c r="I67" s="173">
        <v>0</v>
      </c>
      <c r="J67" s="173"/>
    </row>
    <row r="68" spans="2:10" s="3" customFormat="1" ht="12.75" hidden="1" customHeight="1" x14ac:dyDescent="0.2">
      <c r="B68" s="22">
        <v>6.5999999999999899</v>
      </c>
      <c r="C68" s="173">
        <v>0</v>
      </c>
      <c r="D68" s="173"/>
      <c r="H68" s="22">
        <v>6.5999999999999899</v>
      </c>
      <c r="I68" s="173">
        <v>0</v>
      </c>
      <c r="J68" s="173"/>
    </row>
    <row r="69" spans="2:10" s="3" customFormat="1" ht="12.75" hidden="1" customHeight="1" x14ac:dyDescent="0.2">
      <c r="B69" s="22">
        <v>6.6999999999999904</v>
      </c>
      <c r="C69" s="173">
        <v>0</v>
      </c>
      <c r="D69" s="173"/>
      <c r="H69" s="22">
        <v>6.6999999999999904</v>
      </c>
      <c r="I69" s="173">
        <v>0</v>
      </c>
      <c r="J69" s="173"/>
    </row>
    <row r="70" spans="2:10" s="3" customFormat="1" ht="12.75" hidden="1" customHeight="1" x14ac:dyDescent="0.2">
      <c r="B70" s="22">
        <v>6.7999999999999901</v>
      </c>
      <c r="C70" s="173">
        <v>0</v>
      </c>
      <c r="D70" s="173"/>
      <c r="H70" s="22">
        <v>6.7999999999999901</v>
      </c>
      <c r="I70" s="173">
        <v>0</v>
      </c>
      <c r="J70" s="173"/>
    </row>
    <row r="71" spans="2:10" s="3" customFormat="1" ht="12.75" hidden="1" customHeight="1" x14ac:dyDescent="0.2">
      <c r="B71" s="22">
        <v>6.8999999999999897</v>
      </c>
      <c r="C71" s="173">
        <v>0</v>
      </c>
      <c r="D71" s="173"/>
      <c r="H71" s="22">
        <v>6.8999999999999897</v>
      </c>
      <c r="I71" s="173">
        <v>0</v>
      </c>
      <c r="J71" s="173"/>
    </row>
    <row r="72" spans="2:10" s="3" customFormat="1" ht="12.75" hidden="1" customHeight="1" x14ac:dyDescent="0.2">
      <c r="B72" s="22">
        <v>6.9999999999999902</v>
      </c>
      <c r="C72" s="173">
        <v>0</v>
      </c>
      <c r="D72" s="173"/>
      <c r="H72" s="22">
        <v>6.9999999999999902</v>
      </c>
      <c r="I72" s="173">
        <v>0</v>
      </c>
      <c r="J72" s="173"/>
    </row>
    <row r="73" spans="2:10" s="3" customFormat="1" ht="12.75" hidden="1" customHeight="1" x14ac:dyDescent="0.2">
      <c r="B73" s="22">
        <v>7.0999999999999899</v>
      </c>
      <c r="C73" s="173">
        <v>0</v>
      </c>
      <c r="D73" s="173"/>
      <c r="H73" s="22">
        <v>7.0999999999999899</v>
      </c>
      <c r="I73" s="173">
        <v>0</v>
      </c>
      <c r="J73" s="173"/>
    </row>
    <row r="74" spans="2:10" s="3" customFormat="1" ht="12.75" hidden="1" customHeight="1" x14ac:dyDescent="0.2">
      <c r="B74" s="22">
        <v>7.1999999999999904</v>
      </c>
      <c r="C74" s="173">
        <v>0</v>
      </c>
      <c r="D74" s="173"/>
      <c r="H74" s="22">
        <v>7.1999999999999904</v>
      </c>
      <c r="I74" s="173">
        <v>0</v>
      </c>
      <c r="J74" s="173"/>
    </row>
    <row r="75" spans="2:10" s="3" customFormat="1" ht="12.75" hidden="1" customHeight="1" x14ac:dyDescent="0.2">
      <c r="B75" s="22">
        <v>7.2999999999999901</v>
      </c>
      <c r="C75" s="173">
        <v>0</v>
      </c>
      <c r="D75" s="173"/>
      <c r="H75" s="22">
        <v>7.2999999999999901</v>
      </c>
      <c r="I75" s="173">
        <v>0</v>
      </c>
      <c r="J75" s="173"/>
    </row>
    <row r="76" spans="2:10" s="3" customFormat="1" ht="12.75" hidden="1" customHeight="1" x14ac:dyDescent="0.2">
      <c r="B76" s="22">
        <v>7.3999999999999897</v>
      </c>
      <c r="C76" s="173">
        <v>0</v>
      </c>
      <c r="D76" s="173"/>
      <c r="H76" s="22">
        <v>7.3999999999999897</v>
      </c>
      <c r="I76" s="173">
        <v>0</v>
      </c>
      <c r="J76" s="173"/>
    </row>
    <row r="77" spans="2:10" s="3" customFormat="1" ht="12.75" hidden="1" customHeight="1" x14ac:dyDescent="0.2">
      <c r="B77" s="22">
        <v>7.4999999999999902</v>
      </c>
      <c r="C77" s="173">
        <v>0</v>
      </c>
      <c r="D77" s="173"/>
      <c r="H77" s="22">
        <v>7.4999999999999902</v>
      </c>
      <c r="I77" s="173">
        <v>0</v>
      </c>
      <c r="J77" s="173"/>
    </row>
    <row r="78" spans="2:10" s="3" customFormat="1" ht="12.75" hidden="1" customHeight="1" x14ac:dyDescent="0.2">
      <c r="B78" s="22">
        <v>7.5999999999999899</v>
      </c>
      <c r="C78" s="173">
        <v>0</v>
      </c>
      <c r="D78" s="173"/>
      <c r="H78" s="22">
        <v>7.5999999999999899</v>
      </c>
      <c r="I78" s="173">
        <v>0</v>
      </c>
      <c r="J78" s="173"/>
    </row>
    <row r="79" spans="2:10" s="3" customFormat="1" ht="12.75" hidden="1" customHeight="1" x14ac:dyDescent="0.2">
      <c r="B79" s="22">
        <v>7.6999999999999904</v>
      </c>
      <c r="C79" s="173">
        <v>0</v>
      </c>
      <c r="D79" s="173"/>
      <c r="H79" s="22">
        <v>7.6999999999999904</v>
      </c>
      <c r="I79" s="173">
        <v>0</v>
      </c>
      <c r="J79" s="173"/>
    </row>
    <row r="80" spans="2:10" s="3" customFormat="1" ht="12.75" hidden="1" customHeight="1" x14ac:dyDescent="0.2">
      <c r="B80" s="22">
        <v>7.7999999999999901</v>
      </c>
      <c r="C80" s="173">
        <v>0</v>
      </c>
      <c r="D80" s="173"/>
      <c r="H80" s="22">
        <v>7.7999999999999901</v>
      </c>
      <c r="I80" s="173">
        <v>0</v>
      </c>
      <c r="J80" s="173"/>
    </row>
    <row r="81" spans="2:10" s="3" customFormat="1" ht="12.75" hidden="1" customHeight="1" x14ac:dyDescent="0.2">
      <c r="B81" s="22">
        <v>7.8999999999999897</v>
      </c>
      <c r="C81" s="173">
        <v>0</v>
      </c>
      <c r="D81" s="173"/>
      <c r="H81" s="22">
        <v>7.8999999999999897</v>
      </c>
      <c r="I81" s="173">
        <v>0</v>
      </c>
      <c r="J81" s="173"/>
    </row>
    <row r="82" spans="2:10" s="3" customFormat="1" hidden="1" x14ac:dyDescent="0.2">
      <c r="B82" s="22">
        <v>7.9999999999999902</v>
      </c>
      <c r="C82" s="173">
        <v>0</v>
      </c>
      <c r="D82" s="173"/>
      <c r="H82" s="22">
        <v>7.9999999999999902</v>
      </c>
      <c r="I82" s="173">
        <v>0</v>
      </c>
      <c r="J82" s="173"/>
    </row>
    <row r="83" spans="2:10" s="3" customFormat="1" hidden="1" x14ac:dyDescent="0.2">
      <c r="B83" s="22">
        <v>8.0999999999999908</v>
      </c>
      <c r="C83" s="173">
        <v>0</v>
      </c>
      <c r="D83" s="173"/>
      <c r="H83" s="22">
        <v>8.0999999999999908</v>
      </c>
      <c r="I83" s="173">
        <v>0</v>
      </c>
      <c r="J83" s="173"/>
    </row>
    <row r="84" spans="2:10" s="3" customFormat="1" hidden="1" x14ac:dyDescent="0.2">
      <c r="B84" s="22">
        <v>8.1999999999999904</v>
      </c>
      <c r="C84" s="173">
        <v>0</v>
      </c>
      <c r="D84" s="173"/>
      <c r="H84" s="22">
        <v>8.1999999999999904</v>
      </c>
      <c r="I84" s="173">
        <v>0</v>
      </c>
      <c r="J84" s="173"/>
    </row>
    <row r="85" spans="2:10" s="3" customFormat="1" hidden="1" x14ac:dyDescent="0.2">
      <c r="B85" s="22">
        <v>8.2999999999999901</v>
      </c>
      <c r="C85" s="173">
        <v>0</v>
      </c>
      <c r="D85" s="173"/>
      <c r="H85" s="22">
        <v>8.2999999999999901</v>
      </c>
      <c r="I85" s="173">
        <v>0</v>
      </c>
      <c r="J85" s="173"/>
    </row>
    <row r="86" spans="2:10" s="3" customFormat="1" hidden="1" x14ac:dyDescent="0.2">
      <c r="B86" s="22">
        <v>8.3999999999999897</v>
      </c>
      <c r="C86" s="173">
        <v>0</v>
      </c>
      <c r="D86" s="173"/>
      <c r="H86" s="22">
        <v>8.3999999999999897</v>
      </c>
      <c r="I86" s="173">
        <v>0</v>
      </c>
      <c r="J86" s="173"/>
    </row>
    <row r="87" spans="2:10" s="3" customFormat="1" x14ac:dyDescent="0.2">
      <c r="B87" s="22">
        <v>8.4999999999999893</v>
      </c>
      <c r="C87" s="173">
        <v>0</v>
      </c>
      <c r="D87" s="173"/>
      <c r="H87" s="22">
        <v>8.4999999999999893</v>
      </c>
      <c r="I87" s="173">
        <v>0</v>
      </c>
      <c r="J87" s="173"/>
    </row>
    <row r="88" spans="2:10" s="3" customFormat="1" x14ac:dyDescent="0.2">
      <c r="B88" s="22">
        <v>8.5999999999999908</v>
      </c>
      <c r="C88" s="173">
        <v>0</v>
      </c>
      <c r="D88" s="173"/>
      <c r="H88" s="22">
        <v>8.5999999999999908</v>
      </c>
      <c r="I88" s="173">
        <v>0</v>
      </c>
      <c r="J88" s="173"/>
    </row>
    <row r="89" spans="2:10" s="3" customFormat="1" x14ac:dyDescent="0.2">
      <c r="B89" s="22">
        <v>8.6999999999999904</v>
      </c>
      <c r="C89" s="173">
        <v>0</v>
      </c>
      <c r="D89" s="173"/>
      <c r="H89" s="22">
        <v>8.6999999999999904</v>
      </c>
      <c r="I89" s="173">
        <v>0</v>
      </c>
      <c r="J89" s="173"/>
    </row>
    <row r="90" spans="2:10" s="3" customFormat="1" x14ac:dyDescent="0.2">
      <c r="B90" s="22">
        <v>8.7999999999999901</v>
      </c>
      <c r="C90" s="173">
        <v>0</v>
      </c>
      <c r="D90" s="173"/>
      <c r="H90" s="22">
        <v>8.7999999999999901</v>
      </c>
      <c r="I90" s="173">
        <v>0</v>
      </c>
      <c r="J90" s="173"/>
    </row>
    <row r="91" spans="2:10" s="3" customFormat="1" x14ac:dyDescent="0.2">
      <c r="B91" s="22">
        <v>8.8999999999999897</v>
      </c>
      <c r="C91" s="173">
        <v>0</v>
      </c>
      <c r="D91" s="173"/>
      <c r="H91" s="22">
        <v>8.8999999999999897</v>
      </c>
      <c r="I91" s="173">
        <v>0</v>
      </c>
      <c r="J91" s="173"/>
    </row>
    <row r="92" spans="2:10" s="3" customFormat="1" x14ac:dyDescent="0.2">
      <c r="B92" s="22">
        <v>8.9999999999999893</v>
      </c>
      <c r="C92" s="174">
        <v>0</v>
      </c>
      <c r="D92" s="174"/>
      <c r="H92" s="22">
        <v>8.9999999999999893</v>
      </c>
      <c r="I92" s="174">
        <v>0</v>
      </c>
      <c r="J92" s="174"/>
    </row>
    <row r="93" spans="2:10" s="3" customFormat="1" x14ac:dyDescent="0.2">
      <c r="B93" s="22">
        <v>9.0999999999999908</v>
      </c>
      <c r="C93" s="175">
        <v>0.6</v>
      </c>
      <c r="D93" s="175"/>
      <c r="H93" s="22">
        <v>9.0999999999999908</v>
      </c>
      <c r="I93" s="175">
        <v>0.6</v>
      </c>
      <c r="J93" s="175"/>
    </row>
    <row r="94" spans="2:10" s="3" customFormat="1" x14ac:dyDescent="0.2">
      <c r="B94" s="22">
        <v>9.1999999999999904</v>
      </c>
      <c r="C94" s="151">
        <v>0.65</v>
      </c>
      <c r="D94" s="151"/>
      <c r="H94" s="22">
        <v>9.1999999999999904</v>
      </c>
      <c r="I94" s="151">
        <v>0.65</v>
      </c>
      <c r="J94" s="151"/>
    </row>
    <row r="95" spans="2:10" s="3" customFormat="1" x14ac:dyDescent="0.2">
      <c r="B95" s="22">
        <v>9.2999999999999794</v>
      </c>
      <c r="C95" s="175">
        <v>0.7</v>
      </c>
      <c r="D95" s="175"/>
      <c r="H95" s="22">
        <v>9.2999999999999794</v>
      </c>
      <c r="I95" s="175">
        <v>0.7</v>
      </c>
      <c r="J95" s="175"/>
    </row>
    <row r="96" spans="2:10" s="3" customFormat="1" x14ac:dyDescent="0.2">
      <c r="B96" s="22">
        <v>9.3999999999999808</v>
      </c>
      <c r="C96" s="151">
        <v>0.75</v>
      </c>
      <c r="D96" s="151"/>
      <c r="H96" s="22">
        <v>9.3999999999999808</v>
      </c>
      <c r="I96" s="151">
        <v>0.75</v>
      </c>
      <c r="J96" s="151"/>
    </row>
    <row r="97" spans="2:10" s="3" customFormat="1" x14ac:dyDescent="0.2">
      <c r="B97" s="22">
        <v>9.4999999999999805</v>
      </c>
      <c r="C97" s="175">
        <v>0.8</v>
      </c>
      <c r="D97" s="175"/>
      <c r="H97" s="22">
        <v>9.4999999999999805</v>
      </c>
      <c r="I97" s="175">
        <v>0.8</v>
      </c>
      <c r="J97" s="175"/>
    </row>
    <row r="98" spans="2:10" s="3" customFormat="1" x14ac:dyDescent="0.2">
      <c r="B98" s="22">
        <v>9.5999999999999801</v>
      </c>
      <c r="C98" s="151">
        <v>0.85</v>
      </c>
      <c r="D98" s="151"/>
      <c r="H98" s="22">
        <v>9.5999999999999801</v>
      </c>
      <c r="I98" s="151">
        <v>0.85</v>
      </c>
      <c r="J98" s="151"/>
    </row>
    <row r="99" spans="2:10" s="3" customFormat="1" x14ac:dyDescent="0.2">
      <c r="B99" s="22">
        <v>9.6999999999999797</v>
      </c>
      <c r="C99" s="175">
        <v>0.9</v>
      </c>
      <c r="D99" s="175"/>
      <c r="H99" s="22">
        <v>9.6999999999999797</v>
      </c>
      <c r="I99" s="175">
        <v>0.9</v>
      </c>
      <c r="J99" s="175"/>
    </row>
    <row r="100" spans="2:10" s="3" customFormat="1" x14ac:dyDescent="0.2">
      <c r="B100" s="22">
        <v>9.7999999999999794</v>
      </c>
      <c r="C100" s="151">
        <v>0.95</v>
      </c>
      <c r="D100" s="151"/>
      <c r="H100" s="22">
        <v>9.7999999999999794</v>
      </c>
      <c r="I100" s="151">
        <v>0.95</v>
      </c>
      <c r="J100" s="151"/>
    </row>
    <row r="101" spans="2:10" s="3" customFormat="1" x14ac:dyDescent="0.2">
      <c r="B101" s="22">
        <v>9.8999999999999808</v>
      </c>
      <c r="C101" s="175">
        <v>1</v>
      </c>
      <c r="D101" s="175"/>
      <c r="H101" s="22">
        <v>9.8999999999999808</v>
      </c>
      <c r="I101" s="175">
        <v>1</v>
      </c>
      <c r="J101" s="175"/>
    </row>
    <row r="102" spans="2:10" s="3" customFormat="1" x14ac:dyDescent="0.2">
      <c r="B102" s="22">
        <v>9.9999999999999805</v>
      </c>
      <c r="C102" s="151">
        <v>1.05</v>
      </c>
      <c r="D102" s="151"/>
      <c r="H102" s="22">
        <v>9.9999999999999805</v>
      </c>
      <c r="I102" s="151">
        <v>1.05</v>
      </c>
      <c r="J102" s="151"/>
    </row>
    <row r="103" spans="2:10" s="3" customFormat="1" x14ac:dyDescent="0.2">
      <c r="B103" s="22">
        <v>10.1</v>
      </c>
      <c r="C103" s="175">
        <v>1.1000000000000001</v>
      </c>
      <c r="D103" s="175"/>
      <c r="H103" s="22">
        <v>10.1</v>
      </c>
      <c r="I103" s="175">
        <v>1.1000000000000001</v>
      </c>
      <c r="J103" s="175"/>
    </row>
    <row r="104" spans="2:10" s="3" customFormat="1" x14ac:dyDescent="0.2">
      <c r="B104" s="22">
        <v>10.199999999999999</v>
      </c>
      <c r="C104" s="151">
        <v>1.1499999999999999</v>
      </c>
      <c r="D104" s="151"/>
      <c r="H104" s="22">
        <v>10.199999999999999</v>
      </c>
      <c r="I104" s="151">
        <v>1.1499999999999999</v>
      </c>
      <c r="J104" s="151"/>
    </row>
    <row r="105" spans="2:10" s="3" customFormat="1" x14ac:dyDescent="0.2">
      <c r="B105" s="22">
        <v>10.3</v>
      </c>
      <c r="C105" s="175">
        <v>1.2</v>
      </c>
      <c r="D105" s="175"/>
      <c r="H105" s="22">
        <v>10.3</v>
      </c>
      <c r="I105" s="175">
        <v>1.2</v>
      </c>
      <c r="J105" s="175"/>
    </row>
    <row r="106" spans="2:10" s="3" customFormat="1" x14ac:dyDescent="0.2">
      <c r="B106" s="22">
        <v>10.4</v>
      </c>
      <c r="C106" s="151">
        <v>1.25</v>
      </c>
      <c r="D106" s="151"/>
      <c r="H106" s="22">
        <v>10.4</v>
      </c>
      <c r="I106" s="151">
        <v>1.25</v>
      </c>
      <c r="J106" s="151"/>
    </row>
    <row r="107" spans="2:10" s="3" customFormat="1" x14ac:dyDescent="0.2">
      <c r="B107" s="22">
        <v>10.5</v>
      </c>
      <c r="C107" s="175">
        <v>1.3</v>
      </c>
      <c r="D107" s="175"/>
      <c r="H107" s="22">
        <v>10.5</v>
      </c>
      <c r="I107" s="175">
        <v>1.3</v>
      </c>
      <c r="J107" s="175"/>
    </row>
    <row r="108" spans="2:10" s="3" customFormat="1" x14ac:dyDescent="0.2">
      <c r="B108" s="22">
        <v>10.6</v>
      </c>
      <c r="C108" s="151">
        <v>1.35</v>
      </c>
      <c r="D108" s="151"/>
      <c r="H108" s="22">
        <v>10.6</v>
      </c>
      <c r="I108" s="151">
        <v>1.35</v>
      </c>
      <c r="J108" s="151"/>
    </row>
    <row r="109" spans="2:10" s="3" customFormat="1" x14ac:dyDescent="0.2">
      <c r="B109" s="22">
        <v>10.7</v>
      </c>
      <c r="C109" s="175">
        <v>1.4</v>
      </c>
      <c r="D109" s="175"/>
      <c r="H109" s="22">
        <v>10.7</v>
      </c>
      <c r="I109" s="175">
        <v>1.4</v>
      </c>
      <c r="J109" s="175"/>
    </row>
    <row r="110" spans="2:10" s="3" customFormat="1" x14ac:dyDescent="0.2">
      <c r="B110" s="22">
        <v>10.8</v>
      </c>
      <c r="C110" s="151">
        <v>1.45</v>
      </c>
      <c r="D110" s="151"/>
      <c r="H110" s="22">
        <v>10.8</v>
      </c>
      <c r="I110" s="151">
        <v>1.45</v>
      </c>
      <c r="J110" s="151"/>
    </row>
    <row r="111" spans="2:10" s="3" customFormat="1" x14ac:dyDescent="0.2">
      <c r="B111" s="22">
        <v>10.9</v>
      </c>
      <c r="C111" s="175">
        <v>1.5</v>
      </c>
      <c r="D111" s="175"/>
      <c r="H111" s="22">
        <v>10.9</v>
      </c>
      <c r="I111" s="175">
        <v>1.5</v>
      </c>
      <c r="J111" s="175"/>
    </row>
    <row r="112" spans="2:10" s="3" customFormat="1" x14ac:dyDescent="0.2">
      <c r="B112" s="22">
        <v>11</v>
      </c>
      <c r="C112" s="151">
        <v>1.55</v>
      </c>
      <c r="D112" s="151"/>
      <c r="H112" s="22">
        <v>11</v>
      </c>
      <c r="I112" s="151">
        <v>1.55</v>
      </c>
      <c r="J112" s="151"/>
    </row>
    <row r="113" spans="2:10" s="3" customFormat="1" x14ac:dyDescent="0.2">
      <c r="B113" s="22">
        <v>11.1</v>
      </c>
      <c r="C113" s="175">
        <v>1.6</v>
      </c>
      <c r="D113" s="175"/>
      <c r="H113" s="22">
        <v>11.1</v>
      </c>
      <c r="I113" s="175">
        <v>1.6</v>
      </c>
      <c r="J113" s="175"/>
    </row>
    <row r="114" spans="2:10" s="3" customFormat="1" x14ac:dyDescent="0.2">
      <c r="B114" s="22">
        <v>11.2</v>
      </c>
      <c r="C114" s="151">
        <v>1.65</v>
      </c>
      <c r="D114" s="151"/>
      <c r="H114" s="22">
        <v>11.2</v>
      </c>
      <c r="I114" s="151">
        <v>1.65</v>
      </c>
      <c r="J114" s="151"/>
    </row>
    <row r="115" spans="2:10" s="3" customFormat="1" x14ac:dyDescent="0.2">
      <c r="B115" s="22">
        <v>11.3</v>
      </c>
      <c r="C115" s="175">
        <v>1.7</v>
      </c>
      <c r="D115" s="175"/>
      <c r="H115" s="22">
        <v>11.3</v>
      </c>
      <c r="I115" s="175">
        <v>1.7</v>
      </c>
      <c r="J115" s="175"/>
    </row>
    <row r="116" spans="2:10" s="3" customFormat="1" x14ac:dyDescent="0.2">
      <c r="B116" s="22">
        <v>11.4</v>
      </c>
      <c r="C116" s="151">
        <v>1.75</v>
      </c>
      <c r="D116" s="151"/>
      <c r="H116" s="22">
        <v>11.4</v>
      </c>
      <c r="I116" s="151">
        <v>1.75</v>
      </c>
      <c r="J116" s="151"/>
    </row>
    <row r="117" spans="2:10" s="3" customFormat="1" x14ac:dyDescent="0.2">
      <c r="B117" s="22">
        <v>11.5</v>
      </c>
      <c r="C117" s="175">
        <v>1.8</v>
      </c>
      <c r="D117" s="175"/>
      <c r="H117" s="22">
        <v>11.5</v>
      </c>
      <c r="I117" s="175">
        <v>1.8</v>
      </c>
      <c r="J117" s="175"/>
    </row>
    <row r="118" spans="2:10" s="3" customFormat="1" x14ac:dyDescent="0.2">
      <c r="B118" s="22">
        <v>11.6</v>
      </c>
      <c r="C118" s="151">
        <v>1.85</v>
      </c>
      <c r="D118" s="151"/>
      <c r="H118" s="22">
        <v>11.6</v>
      </c>
      <c r="I118" s="151">
        <v>1.85</v>
      </c>
      <c r="J118" s="151"/>
    </row>
    <row r="119" spans="2:10" s="3" customFormat="1" x14ac:dyDescent="0.2">
      <c r="B119" s="22">
        <v>11.7</v>
      </c>
      <c r="C119" s="175">
        <v>1.9</v>
      </c>
      <c r="D119" s="175"/>
      <c r="H119" s="22">
        <v>11.7</v>
      </c>
      <c r="I119" s="175">
        <v>1.9</v>
      </c>
      <c r="J119" s="175"/>
    </row>
    <row r="120" spans="2:10" s="3" customFormat="1" x14ac:dyDescent="0.2">
      <c r="B120" s="22">
        <v>11.8</v>
      </c>
      <c r="C120" s="151">
        <v>1.95</v>
      </c>
      <c r="D120" s="151"/>
      <c r="H120" s="22">
        <v>11.8</v>
      </c>
      <c r="I120" s="151">
        <v>1.95</v>
      </c>
      <c r="J120" s="151"/>
    </row>
    <row r="121" spans="2:10" s="3" customFormat="1" x14ac:dyDescent="0.2">
      <c r="B121" s="22">
        <v>11.9</v>
      </c>
      <c r="C121" s="175">
        <v>2</v>
      </c>
      <c r="D121" s="175"/>
      <c r="H121" s="22">
        <v>11.9</v>
      </c>
      <c r="I121" s="175">
        <v>2</v>
      </c>
      <c r="J121" s="175"/>
    </row>
    <row r="122" spans="2:10" s="3" customFormat="1" x14ac:dyDescent="0.2">
      <c r="B122" s="22">
        <v>12</v>
      </c>
      <c r="C122" s="151">
        <v>2.0499999999999998</v>
      </c>
      <c r="D122" s="151"/>
      <c r="H122" s="22">
        <v>12</v>
      </c>
      <c r="I122" s="151">
        <v>2.0499999999999998</v>
      </c>
      <c r="J122" s="151"/>
    </row>
    <row r="123" spans="2:10" s="3" customFormat="1" x14ac:dyDescent="0.2">
      <c r="B123" s="22">
        <v>12.1</v>
      </c>
      <c r="C123" s="175">
        <v>2.1</v>
      </c>
      <c r="D123" s="175"/>
      <c r="H123" s="22">
        <v>12.1</v>
      </c>
      <c r="I123" s="175">
        <v>2.1</v>
      </c>
      <c r="J123" s="175"/>
    </row>
    <row r="124" spans="2:10" s="3" customFormat="1" x14ac:dyDescent="0.2">
      <c r="B124" s="22">
        <v>12.2</v>
      </c>
      <c r="C124" s="151">
        <v>2.15</v>
      </c>
      <c r="D124" s="151"/>
      <c r="H124" s="22">
        <v>12.2</v>
      </c>
      <c r="I124" s="151">
        <v>2.15</v>
      </c>
      <c r="J124" s="151"/>
    </row>
    <row r="125" spans="2:10" s="3" customFormat="1" x14ac:dyDescent="0.2">
      <c r="B125" s="22">
        <v>12.3</v>
      </c>
      <c r="C125" s="175">
        <v>2.2000000000000002</v>
      </c>
      <c r="D125" s="175"/>
      <c r="H125" s="22">
        <v>12.3</v>
      </c>
      <c r="I125" s="175">
        <v>2.2000000000000002</v>
      </c>
      <c r="J125" s="175"/>
    </row>
    <row r="126" spans="2:10" s="3" customFormat="1" x14ac:dyDescent="0.2">
      <c r="B126" s="22">
        <v>12.4</v>
      </c>
      <c r="C126" s="151">
        <v>2.25</v>
      </c>
      <c r="D126" s="151"/>
      <c r="H126" s="22">
        <v>12.4</v>
      </c>
      <c r="I126" s="151">
        <v>2.25</v>
      </c>
      <c r="J126" s="151"/>
    </row>
    <row r="127" spans="2:10" s="3" customFormat="1" x14ac:dyDescent="0.2">
      <c r="B127" s="22">
        <v>12.5</v>
      </c>
      <c r="C127" s="175">
        <v>2.2999999999999998</v>
      </c>
      <c r="D127" s="175"/>
      <c r="H127" s="22">
        <v>12.5</v>
      </c>
      <c r="I127" s="175">
        <v>2.2999999999999998</v>
      </c>
      <c r="J127" s="175"/>
    </row>
    <row r="128" spans="2:10" s="3" customFormat="1" x14ac:dyDescent="0.2">
      <c r="B128" s="22">
        <v>12.6</v>
      </c>
      <c r="C128" s="151">
        <v>2.35</v>
      </c>
      <c r="D128" s="151"/>
      <c r="H128" s="22">
        <v>12.6</v>
      </c>
      <c r="I128" s="151">
        <v>2.35</v>
      </c>
      <c r="J128" s="151"/>
    </row>
    <row r="129" spans="2:10" s="3" customFormat="1" x14ac:dyDescent="0.2">
      <c r="B129" s="22">
        <v>12.7</v>
      </c>
      <c r="C129" s="175">
        <v>2.4</v>
      </c>
      <c r="D129" s="175"/>
      <c r="H129" s="22">
        <v>12.7</v>
      </c>
      <c r="I129" s="175">
        <v>2.4</v>
      </c>
      <c r="J129" s="175"/>
    </row>
    <row r="130" spans="2:10" s="3" customFormat="1" x14ac:dyDescent="0.2">
      <c r="B130" s="22">
        <v>12.8</v>
      </c>
      <c r="C130" s="151">
        <v>2.4500000000000002</v>
      </c>
      <c r="D130" s="151"/>
      <c r="H130" s="22">
        <v>12.8</v>
      </c>
      <c r="I130" s="151">
        <v>2.4500000000000002</v>
      </c>
      <c r="J130" s="151"/>
    </row>
    <row r="131" spans="2:10" s="3" customFormat="1" x14ac:dyDescent="0.2">
      <c r="B131" s="22">
        <v>12.9</v>
      </c>
      <c r="C131" s="175">
        <v>2.5</v>
      </c>
      <c r="D131" s="175"/>
      <c r="H131" s="22">
        <v>12.9</v>
      </c>
      <c r="I131" s="175">
        <v>2.5</v>
      </c>
      <c r="J131" s="175"/>
    </row>
    <row r="132" spans="2:10" s="3" customFormat="1" x14ac:dyDescent="0.2">
      <c r="B132" s="22">
        <v>13</v>
      </c>
      <c r="C132" s="151">
        <v>2.5499999999999998</v>
      </c>
      <c r="D132" s="151"/>
      <c r="H132" s="22">
        <v>13</v>
      </c>
      <c r="I132" s="151">
        <v>2.5499999999999998</v>
      </c>
      <c r="J132" s="151"/>
    </row>
    <row r="133" spans="2:10" s="3" customFormat="1" x14ac:dyDescent="0.2">
      <c r="B133" s="22">
        <v>13.1</v>
      </c>
      <c r="C133" s="175">
        <v>2.6</v>
      </c>
      <c r="D133" s="175"/>
      <c r="H133" s="22">
        <v>13.1</v>
      </c>
      <c r="I133" s="175">
        <v>2.6</v>
      </c>
      <c r="J133" s="175"/>
    </row>
    <row r="134" spans="2:10" s="3" customFormat="1" x14ac:dyDescent="0.2">
      <c r="B134" s="22">
        <v>13.2</v>
      </c>
      <c r="C134" s="151">
        <v>2.65</v>
      </c>
      <c r="D134" s="151"/>
      <c r="H134" s="22">
        <v>13.2</v>
      </c>
      <c r="I134" s="151">
        <v>2.65</v>
      </c>
      <c r="J134" s="151"/>
    </row>
    <row r="135" spans="2:10" s="3" customFormat="1" x14ac:dyDescent="0.2">
      <c r="B135" s="22">
        <v>13.3</v>
      </c>
      <c r="C135" s="175">
        <v>2.7</v>
      </c>
      <c r="D135" s="175"/>
      <c r="H135" s="22">
        <v>13.3</v>
      </c>
      <c r="I135" s="175">
        <v>2.7</v>
      </c>
      <c r="J135" s="175"/>
    </row>
    <row r="136" spans="2:10" s="3" customFormat="1" x14ac:dyDescent="0.2">
      <c r="B136" s="22">
        <v>13.4</v>
      </c>
      <c r="C136" s="151">
        <v>2.75</v>
      </c>
      <c r="D136" s="151"/>
      <c r="H136" s="22">
        <v>13.4</v>
      </c>
      <c r="I136" s="151">
        <v>2.75</v>
      </c>
      <c r="J136" s="151"/>
    </row>
    <row r="137" spans="2:10" s="3" customFormat="1" x14ac:dyDescent="0.2">
      <c r="B137" s="22">
        <v>13.5</v>
      </c>
      <c r="C137" s="175">
        <v>2.8</v>
      </c>
      <c r="D137" s="175"/>
      <c r="H137" s="22">
        <v>13.5</v>
      </c>
      <c r="I137" s="175">
        <v>2.8</v>
      </c>
      <c r="J137" s="175"/>
    </row>
    <row r="138" spans="2:10" s="3" customFormat="1" x14ac:dyDescent="0.2">
      <c r="B138" s="22">
        <v>13.6</v>
      </c>
      <c r="C138" s="151">
        <v>2.85</v>
      </c>
      <c r="D138" s="151"/>
      <c r="H138" s="22">
        <v>13.6</v>
      </c>
      <c r="I138" s="151">
        <v>2.85</v>
      </c>
      <c r="J138" s="151"/>
    </row>
    <row r="139" spans="2:10" s="3" customFormat="1" x14ac:dyDescent="0.2">
      <c r="B139" s="22">
        <v>13.7</v>
      </c>
      <c r="C139" s="175">
        <v>2.9</v>
      </c>
      <c r="D139" s="175"/>
      <c r="H139" s="22">
        <v>13.7</v>
      </c>
      <c r="I139" s="175">
        <v>2.9</v>
      </c>
      <c r="J139" s="175"/>
    </row>
    <row r="140" spans="2:10" s="3" customFormat="1" x14ac:dyDescent="0.2">
      <c r="B140" s="22">
        <v>13.8</v>
      </c>
      <c r="C140" s="151">
        <v>2.95</v>
      </c>
      <c r="D140" s="151"/>
      <c r="H140" s="22">
        <v>13.8</v>
      </c>
      <c r="I140" s="151">
        <v>2.95</v>
      </c>
      <c r="J140" s="151"/>
    </row>
    <row r="141" spans="2:10" s="3" customFormat="1" x14ac:dyDescent="0.2">
      <c r="B141" s="22">
        <v>13.9</v>
      </c>
      <c r="C141" s="175">
        <v>3</v>
      </c>
      <c r="D141" s="175"/>
      <c r="H141" s="22">
        <v>13.9</v>
      </c>
      <c r="I141" s="175">
        <v>3</v>
      </c>
      <c r="J141" s="175"/>
    </row>
    <row r="142" spans="2:10" s="3" customFormat="1" x14ac:dyDescent="0.2">
      <c r="B142" s="22">
        <v>14</v>
      </c>
      <c r="C142" s="151">
        <v>3.05</v>
      </c>
      <c r="D142" s="151"/>
      <c r="H142" s="22">
        <v>14</v>
      </c>
      <c r="I142" s="151">
        <v>3.05</v>
      </c>
      <c r="J142" s="151"/>
    </row>
    <row r="143" spans="2:10" s="3" customFormat="1" x14ac:dyDescent="0.2">
      <c r="B143" s="22">
        <v>14.1</v>
      </c>
      <c r="C143" s="175">
        <v>3.1</v>
      </c>
      <c r="D143" s="175"/>
      <c r="H143" s="22">
        <v>14.1</v>
      </c>
      <c r="I143" s="175">
        <v>3.1</v>
      </c>
      <c r="J143" s="175"/>
    </row>
    <row r="144" spans="2:10" s="3" customFormat="1" x14ac:dyDescent="0.2">
      <c r="B144" s="22">
        <v>14.2</v>
      </c>
      <c r="C144" s="151">
        <v>3.15</v>
      </c>
      <c r="D144" s="151"/>
      <c r="H144" s="22">
        <v>14.2</v>
      </c>
      <c r="I144" s="151">
        <v>3.15</v>
      </c>
      <c r="J144" s="151"/>
    </row>
    <row r="145" spans="2:10" s="3" customFormat="1" x14ac:dyDescent="0.2">
      <c r="B145" s="22">
        <v>14.3</v>
      </c>
      <c r="C145" s="175">
        <v>3.2</v>
      </c>
      <c r="D145" s="175"/>
      <c r="H145" s="22">
        <v>14.3</v>
      </c>
      <c r="I145" s="175">
        <v>3.2</v>
      </c>
      <c r="J145" s="175"/>
    </row>
    <row r="146" spans="2:10" s="3" customFormat="1" x14ac:dyDescent="0.2">
      <c r="B146" s="22">
        <v>14.4</v>
      </c>
      <c r="C146" s="151">
        <v>3.25</v>
      </c>
      <c r="D146" s="151"/>
      <c r="H146" s="22">
        <v>14.4</v>
      </c>
      <c r="I146" s="151">
        <v>3.25</v>
      </c>
      <c r="J146" s="151"/>
    </row>
    <row r="147" spans="2:10" s="3" customFormat="1" x14ac:dyDescent="0.2">
      <c r="B147" s="22">
        <v>14.5</v>
      </c>
      <c r="C147" s="175">
        <v>3.3</v>
      </c>
      <c r="D147" s="175"/>
      <c r="H147" s="22">
        <v>14.5</v>
      </c>
      <c r="I147" s="175">
        <v>3.3</v>
      </c>
      <c r="J147" s="175"/>
    </row>
    <row r="148" spans="2:10" s="3" customFormat="1" x14ac:dyDescent="0.2">
      <c r="B148" s="22">
        <v>14.6</v>
      </c>
      <c r="C148" s="151">
        <v>3.35</v>
      </c>
      <c r="D148" s="151"/>
      <c r="H148" s="22">
        <v>14.6</v>
      </c>
      <c r="I148" s="151">
        <v>3.35</v>
      </c>
      <c r="J148" s="151"/>
    </row>
    <row r="149" spans="2:10" s="3" customFormat="1" x14ac:dyDescent="0.2">
      <c r="B149" s="22">
        <v>14.7</v>
      </c>
      <c r="C149" s="175">
        <v>3.4</v>
      </c>
      <c r="D149" s="175"/>
      <c r="H149" s="22">
        <v>14.7</v>
      </c>
      <c r="I149" s="175">
        <v>3.4</v>
      </c>
      <c r="J149" s="175"/>
    </row>
    <row r="150" spans="2:10" s="3" customFormat="1" x14ac:dyDescent="0.2">
      <c r="B150" s="22">
        <v>14.8</v>
      </c>
      <c r="C150" s="151">
        <v>3.45</v>
      </c>
      <c r="D150" s="151"/>
      <c r="H150" s="22">
        <v>14.8</v>
      </c>
      <c r="I150" s="151">
        <v>3.45</v>
      </c>
      <c r="J150" s="151"/>
    </row>
    <row r="151" spans="2:10" s="3" customFormat="1" x14ac:dyDescent="0.2">
      <c r="B151" s="22">
        <v>14.9</v>
      </c>
      <c r="C151" s="175">
        <v>3.5</v>
      </c>
      <c r="D151" s="175"/>
      <c r="H151" s="22">
        <v>14.9</v>
      </c>
      <c r="I151" s="175">
        <v>3.5</v>
      </c>
      <c r="J151" s="175"/>
    </row>
    <row r="152" spans="2:10" s="3" customFormat="1" x14ac:dyDescent="0.2">
      <c r="B152" s="22">
        <v>15</v>
      </c>
      <c r="C152" s="151">
        <v>3.55</v>
      </c>
      <c r="D152" s="151"/>
      <c r="H152" s="22">
        <v>15</v>
      </c>
      <c r="I152" s="151">
        <v>3.55</v>
      </c>
      <c r="J152" s="151"/>
    </row>
    <row r="153" spans="2:10" s="3" customFormat="1" x14ac:dyDescent="0.2">
      <c r="B153" s="22">
        <v>15.1</v>
      </c>
      <c r="C153" s="175">
        <v>3.6</v>
      </c>
      <c r="D153" s="175"/>
      <c r="H153" s="22">
        <v>15.1</v>
      </c>
      <c r="I153" s="175">
        <v>3.6</v>
      </c>
      <c r="J153" s="175"/>
    </row>
    <row r="154" spans="2:10" s="3" customFormat="1" x14ac:dyDescent="0.2">
      <c r="B154" s="22">
        <v>15.2</v>
      </c>
      <c r="C154" s="151">
        <v>3.65</v>
      </c>
      <c r="D154" s="151"/>
      <c r="H154" s="22">
        <v>15.2</v>
      </c>
      <c r="I154" s="151">
        <v>3.65</v>
      </c>
      <c r="J154" s="151"/>
    </row>
    <row r="155" spans="2:10" s="3" customFormat="1" x14ac:dyDescent="0.2">
      <c r="B155" s="22">
        <v>15.3</v>
      </c>
      <c r="C155" s="175">
        <v>3.7</v>
      </c>
      <c r="D155" s="175"/>
      <c r="H155" s="22">
        <v>15.3</v>
      </c>
      <c r="I155" s="175">
        <v>3.7</v>
      </c>
      <c r="J155" s="175"/>
    </row>
    <row r="156" spans="2:10" s="3" customFormat="1" x14ac:dyDescent="0.2">
      <c r="B156" s="22">
        <v>15.4</v>
      </c>
      <c r="C156" s="151">
        <v>3.75</v>
      </c>
      <c r="D156" s="151"/>
      <c r="H156" s="22">
        <v>15.4</v>
      </c>
      <c r="I156" s="151">
        <v>3.75</v>
      </c>
      <c r="J156" s="151"/>
    </row>
    <row r="157" spans="2:10" s="3" customFormat="1" x14ac:dyDescent="0.2">
      <c r="B157" s="22">
        <v>15.5</v>
      </c>
      <c r="C157" s="175">
        <v>3.8</v>
      </c>
      <c r="D157" s="175"/>
      <c r="H157" s="22">
        <v>15.5</v>
      </c>
      <c r="I157" s="175">
        <v>3.8</v>
      </c>
      <c r="J157" s="175"/>
    </row>
    <row r="158" spans="2:10" s="3" customFormat="1" x14ac:dyDescent="0.2">
      <c r="B158" s="22">
        <v>15.6</v>
      </c>
      <c r="C158" s="151">
        <v>3.85</v>
      </c>
      <c r="D158" s="151"/>
      <c r="H158" s="22">
        <v>15.6</v>
      </c>
      <c r="I158" s="151">
        <v>3.85</v>
      </c>
      <c r="J158" s="151"/>
    </row>
    <row r="159" spans="2:10" s="3" customFormat="1" x14ac:dyDescent="0.2">
      <c r="B159" s="22">
        <v>15.7</v>
      </c>
      <c r="C159" s="175">
        <v>3.9</v>
      </c>
      <c r="D159" s="175"/>
      <c r="H159" s="22">
        <v>15.7</v>
      </c>
      <c r="I159" s="175">
        <v>3.9</v>
      </c>
      <c r="J159" s="175"/>
    </row>
    <row r="160" spans="2:10" s="3" customFormat="1" x14ac:dyDescent="0.2">
      <c r="B160" s="22">
        <v>15.8</v>
      </c>
      <c r="C160" s="151">
        <v>3.95</v>
      </c>
      <c r="D160" s="151"/>
      <c r="H160" s="22">
        <v>15.8</v>
      </c>
      <c r="I160" s="151">
        <v>3.95</v>
      </c>
      <c r="J160" s="151"/>
    </row>
    <row r="161" spans="2:10" s="3" customFormat="1" x14ac:dyDescent="0.2">
      <c r="B161" s="22">
        <v>15.9</v>
      </c>
      <c r="C161" s="175">
        <v>4</v>
      </c>
      <c r="D161" s="175"/>
      <c r="H161" s="22">
        <v>15.9</v>
      </c>
      <c r="I161" s="175">
        <v>4</v>
      </c>
      <c r="J161" s="175"/>
    </row>
    <row r="162" spans="2:10" s="3" customFormat="1" x14ac:dyDescent="0.2">
      <c r="B162" s="22">
        <v>16</v>
      </c>
      <c r="C162" s="151">
        <v>4.05</v>
      </c>
      <c r="D162" s="151"/>
      <c r="H162" s="22">
        <v>16</v>
      </c>
      <c r="I162" s="151">
        <v>4.05</v>
      </c>
      <c r="J162" s="151"/>
    </row>
    <row r="163" spans="2:10" s="3" customFormat="1" x14ac:dyDescent="0.2">
      <c r="B163" s="22">
        <v>16.100000000000001</v>
      </c>
      <c r="C163" s="175">
        <v>4.0999999999999996</v>
      </c>
      <c r="D163" s="175"/>
      <c r="H163" s="22">
        <v>16.100000000000001</v>
      </c>
      <c r="I163" s="175">
        <v>4.0999999999999996</v>
      </c>
      <c r="J163" s="175"/>
    </row>
    <row r="164" spans="2:10" s="3" customFormat="1" x14ac:dyDescent="0.2">
      <c r="B164" s="22">
        <v>16.2</v>
      </c>
      <c r="C164" s="151">
        <v>4.1500000000000004</v>
      </c>
      <c r="D164" s="151"/>
      <c r="H164" s="22">
        <v>16.2</v>
      </c>
      <c r="I164" s="151">
        <v>4.1500000000000004</v>
      </c>
      <c r="J164" s="151"/>
    </row>
    <row r="165" spans="2:10" s="3" customFormat="1" x14ac:dyDescent="0.2">
      <c r="B165" s="22">
        <v>16.3</v>
      </c>
      <c r="C165" s="175">
        <v>4.2</v>
      </c>
      <c r="D165" s="175"/>
      <c r="H165" s="22">
        <v>16.3</v>
      </c>
      <c r="I165" s="175">
        <v>4.2</v>
      </c>
      <c r="J165" s="175"/>
    </row>
    <row r="166" spans="2:10" s="3" customFormat="1" x14ac:dyDescent="0.2">
      <c r="B166" s="22">
        <v>16.399999999999999</v>
      </c>
      <c r="C166" s="151">
        <v>4.25</v>
      </c>
      <c r="D166" s="151"/>
      <c r="H166" s="22">
        <v>16.399999999999999</v>
      </c>
      <c r="I166" s="151">
        <v>4.25</v>
      </c>
      <c r="J166" s="151"/>
    </row>
    <row r="167" spans="2:10" s="3" customFormat="1" x14ac:dyDescent="0.2">
      <c r="B167" s="22">
        <v>16.5</v>
      </c>
      <c r="C167" s="175">
        <v>4.3</v>
      </c>
      <c r="D167" s="175"/>
      <c r="H167" s="22">
        <v>16.5</v>
      </c>
      <c r="I167" s="175">
        <v>4.3</v>
      </c>
      <c r="J167" s="175"/>
    </row>
    <row r="168" spans="2:10" s="3" customFormat="1" x14ac:dyDescent="0.2">
      <c r="B168" s="22">
        <v>16.600000000000001</v>
      </c>
      <c r="C168" s="151">
        <v>4.3499999999999996</v>
      </c>
      <c r="D168" s="151"/>
      <c r="H168" s="22">
        <v>16.600000000000001</v>
      </c>
      <c r="I168" s="151">
        <v>4.3499999999999996</v>
      </c>
      <c r="J168" s="151"/>
    </row>
    <row r="169" spans="2:10" s="3" customFormat="1" x14ac:dyDescent="0.2">
      <c r="B169" s="22">
        <v>16.7</v>
      </c>
      <c r="C169" s="175">
        <v>4.4000000000000004</v>
      </c>
      <c r="D169" s="175"/>
      <c r="H169" s="22">
        <v>16.7</v>
      </c>
      <c r="I169" s="175">
        <v>4.4000000000000004</v>
      </c>
      <c r="J169" s="175"/>
    </row>
    <row r="170" spans="2:10" s="3" customFormat="1" x14ac:dyDescent="0.2">
      <c r="B170" s="22">
        <v>16.8</v>
      </c>
      <c r="C170" s="151">
        <v>4.45</v>
      </c>
      <c r="D170" s="151"/>
      <c r="H170" s="22">
        <v>16.8</v>
      </c>
      <c r="I170" s="151">
        <v>4.45</v>
      </c>
      <c r="J170" s="151"/>
    </row>
    <row r="171" spans="2:10" s="3" customFormat="1" x14ac:dyDescent="0.2">
      <c r="B171" s="22">
        <v>16.899999999999999</v>
      </c>
      <c r="C171" s="175">
        <v>4.5</v>
      </c>
      <c r="D171" s="175"/>
      <c r="H171" s="22">
        <v>16.899999999999999</v>
      </c>
      <c r="I171" s="175">
        <v>4.5</v>
      </c>
      <c r="J171" s="175"/>
    </row>
    <row r="172" spans="2:10" s="3" customFormat="1" x14ac:dyDescent="0.2">
      <c r="B172" s="22">
        <v>17</v>
      </c>
      <c r="C172" s="151">
        <v>4.55</v>
      </c>
      <c r="D172" s="151"/>
      <c r="H172" s="22">
        <v>17</v>
      </c>
      <c r="I172" s="151">
        <v>4.55</v>
      </c>
      <c r="J172" s="151"/>
    </row>
    <row r="173" spans="2:10" s="3" customFormat="1" x14ac:dyDescent="0.2">
      <c r="B173" s="22">
        <v>17.100000000000001</v>
      </c>
      <c r="C173" s="175">
        <v>4.5999999999999996</v>
      </c>
      <c r="D173" s="175"/>
      <c r="H173" s="22">
        <v>17.100000000000001</v>
      </c>
      <c r="I173" s="175">
        <v>4.5999999999999996</v>
      </c>
      <c r="J173" s="175"/>
    </row>
    <row r="174" spans="2:10" s="3" customFormat="1" x14ac:dyDescent="0.2">
      <c r="B174" s="22">
        <v>17.2</v>
      </c>
      <c r="C174" s="151">
        <v>4.6500000000000004</v>
      </c>
      <c r="D174" s="151"/>
      <c r="H174" s="22">
        <v>17.2</v>
      </c>
      <c r="I174" s="151">
        <v>4.6500000000000004</v>
      </c>
      <c r="J174" s="151"/>
    </row>
    <row r="175" spans="2:10" s="3" customFormat="1" x14ac:dyDescent="0.2">
      <c r="B175" s="22">
        <v>17.3</v>
      </c>
      <c r="C175" s="175">
        <v>4.7</v>
      </c>
      <c r="D175" s="175"/>
      <c r="H175" s="22">
        <v>17.3</v>
      </c>
      <c r="I175" s="175">
        <v>4.7</v>
      </c>
      <c r="J175" s="175"/>
    </row>
    <row r="176" spans="2:10" s="3" customFormat="1" x14ac:dyDescent="0.2">
      <c r="B176" s="22">
        <v>17.399999999999999</v>
      </c>
      <c r="C176" s="151">
        <v>4.75</v>
      </c>
      <c r="D176" s="151"/>
      <c r="H176" s="22">
        <v>17.399999999999999</v>
      </c>
      <c r="I176" s="151">
        <v>4.75</v>
      </c>
      <c r="J176" s="151"/>
    </row>
    <row r="177" spans="2:10" s="3" customFormat="1" x14ac:dyDescent="0.2">
      <c r="B177" s="22">
        <v>17.5</v>
      </c>
      <c r="C177" s="175">
        <v>4.8</v>
      </c>
      <c r="D177" s="175"/>
      <c r="H177" s="22">
        <v>17.5</v>
      </c>
      <c r="I177" s="175">
        <v>4.8</v>
      </c>
      <c r="J177" s="175"/>
    </row>
    <row r="178" spans="2:10" s="3" customFormat="1" x14ac:dyDescent="0.2">
      <c r="B178" s="22">
        <v>17.600000000000001</v>
      </c>
      <c r="C178" s="151">
        <v>4.8499999999999996</v>
      </c>
      <c r="D178" s="151"/>
      <c r="H178" s="22">
        <v>17.600000000000001</v>
      </c>
      <c r="I178" s="151">
        <v>4.8499999999999996</v>
      </c>
      <c r="J178" s="151"/>
    </row>
    <row r="179" spans="2:10" s="3" customFormat="1" x14ac:dyDescent="0.2">
      <c r="B179" s="22">
        <v>17.7</v>
      </c>
      <c r="C179" s="175">
        <v>4.9000000000000004</v>
      </c>
      <c r="D179" s="175"/>
      <c r="H179" s="22">
        <v>17.7</v>
      </c>
      <c r="I179" s="175">
        <v>4.9000000000000004</v>
      </c>
      <c r="J179" s="175"/>
    </row>
    <row r="180" spans="2:10" s="3" customFormat="1" x14ac:dyDescent="0.2">
      <c r="B180" s="22">
        <v>17.8</v>
      </c>
      <c r="C180" s="151">
        <v>4.95</v>
      </c>
      <c r="D180" s="151"/>
      <c r="H180" s="22">
        <v>17.8</v>
      </c>
      <c r="I180" s="151">
        <v>4.95</v>
      </c>
      <c r="J180" s="151"/>
    </row>
    <row r="181" spans="2:10" s="3" customFormat="1" x14ac:dyDescent="0.2">
      <c r="B181" s="22">
        <v>17.899999999999999</v>
      </c>
      <c r="C181" s="175">
        <v>5</v>
      </c>
      <c r="D181" s="175"/>
      <c r="H181" s="22">
        <v>17.899999999999999</v>
      </c>
      <c r="I181" s="175">
        <v>5</v>
      </c>
      <c r="J181" s="175"/>
    </row>
    <row r="182" spans="2:10" s="3" customFormat="1" x14ac:dyDescent="0.2">
      <c r="B182" s="22">
        <v>18</v>
      </c>
      <c r="C182" s="151">
        <v>5.05</v>
      </c>
      <c r="D182" s="151"/>
      <c r="H182" s="22">
        <v>18</v>
      </c>
      <c r="I182" s="151">
        <v>5.05</v>
      </c>
      <c r="J182" s="151"/>
    </row>
    <row r="183" spans="2:10" s="3" customFormat="1" x14ac:dyDescent="0.2">
      <c r="B183" s="22">
        <v>18.100000000000001</v>
      </c>
      <c r="C183" s="175">
        <v>5.0999999999999996</v>
      </c>
      <c r="D183" s="175"/>
      <c r="H183" s="22">
        <v>18.100000000000001</v>
      </c>
      <c r="I183" s="175">
        <v>5.0999999999999996</v>
      </c>
      <c r="J183" s="175"/>
    </row>
    <row r="184" spans="2:10" s="3" customFormat="1" x14ac:dyDescent="0.2">
      <c r="B184" s="22">
        <v>18.2</v>
      </c>
      <c r="C184" s="151">
        <v>5.15</v>
      </c>
      <c r="D184" s="151"/>
      <c r="H184" s="22">
        <v>18.2</v>
      </c>
      <c r="I184" s="151">
        <v>5.15</v>
      </c>
      <c r="J184" s="151"/>
    </row>
    <row r="185" spans="2:10" s="3" customFormat="1" x14ac:dyDescent="0.2">
      <c r="B185" s="22">
        <v>18.3</v>
      </c>
      <c r="C185" s="175">
        <v>5.2</v>
      </c>
      <c r="D185" s="175"/>
      <c r="H185" s="22">
        <v>18.3</v>
      </c>
      <c r="I185" s="175">
        <v>5.2</v>
      </c>
      <c r="J185" s="175"/>
    </row>
    <row r="186" spans="2:10" s="3" customFormat="1" x14ac:dyDescent="0.2">
      <c r="B186" s="22">
        <v>18.399999999999999</v>
      </c>
      <c r="C186" s="151">
        <v>5.25</v>
      </c>
      <c r="D186" s="151"/>
      <c r="H186" s="22">
        <v>18.399999999999999</v>
      </c>
      <c r="I186" s="151">
        <v>5.25</v>
      </c>
      <c r="J186" s="151"/>
    </row>
    <row r="187" spans="2:10" s="3" customFormat="1" x14ac:dyDescent="0.2">
      <c r="B187" s="22">
        <v>18.5</v>
      </c>
      <c r="C187" s="175">
        <v>5.3</v>
      </c>
      <c r="D187" s="175"/>
      <c r="H187" s="22">
        <v>18.5</v>
      </c>
      <c r="I187" s="175">
        <v>5.3</v>
      </c>
      <c r="J187" s="175"/>
    </row>
    <row r="188" spans="2:10" s="3" customFormat="1" x14ac:dyDescent="0.2">
      <c r="B188" s="22">
        <v>18.600000000000001</v>
      </c>
      <c r="C188" s="151">
        <v>5.35</v>
      </c>
      <c r="D188" s="151"/>
      <c r="H188" s="22">
        <v>18.600000000000001</v>
      </c>
      <c r="I188" s="151">
        <v>5.35</v>
      </c>
      <c r="J188" s="151"/>
    </row>
    <row r="189" spans="2:10" s="3" customFormat="1" x14ac:dyDescent="0.2">
      <c r="B189" s="22">
        <v>18.7</v>
      </c>
      <c r="C189" s="175">
        <v>5.4</v>
      </c>
      <c r="D189" s="175"/>
      <c r="H189" s="22">
        <v>18.7</v>
      </c>
      <c r="I189" s="175">
        <v>5.4</v>
      </c>
      <c r="J189" s="175"/>
    </row>
    <row r="190" spans="2:10" s="3" customFormat="1" x14ac:dyDescent="0.2">
      <c r="B190" s="22">
        <v>18.8</v>
      </c>
      <c r="C190" s="151">
        <v>5.45</v>
      </c>
      <c r="D190" s="151"/>
      <c r="H190" s="22">
        <v>18.8</v>
      </c>
      <c r="I190" s="151">
        <v>5.45</v>
      </c>
      <c r="J190" s="151"/>
    </row>
    <row r="191" spans="2:10" s="3" customFormat="1" x14ac:dyDescent="0.2">
      <c r="B191" s="22">
        <v>18.899999999999999</v>
      </c>
      <c r="C191" s="175">
        <v>5.5</v>
      </c>
      <c r="D191" s="175"/>
      <c r="H191" s="22">
        <v>18.899999999999999</v>
      </c>
      <c r="I191" s="175">
        <v>5.5</v>
      </c>
      <c r="J191" s="175"/>
    </row>
    <row r="192" spans="2:10" s="3" customFormat="1" x14ac:dyDescent="0.2">
      <c r="B192" s="22">
        <v>19</v>
      </c>
      <c r="C192" s="151">
        <v>5.55</v>
      </c>
      <c r="D192" s="151"/>
      <c r="H192" s="22">
        <v>19</v>
      </c>
      <c r="I192" s="151">
        <v>5.55</v>
      </c>
      <c r="J192" s="151"/>
    </row>
    <row r="193" spans="2:10" s="3" customFormat="1" x14ac:dyDescent="0.2">
      <c r="B193" s="22">
        <v>19.099999999999898</v>
      </c>
      <c r="C193" s="175">
        <v>5.6</v>
      </c>
      <c r="D193" s="175"/>
      <c r="H193" s="22">
        <v>19.099999999999898</v>
      </c>
      <c r="I193" s="175">
        <v>5.6</v>
      </c>
      <c r="J193" s="175"/>
    </row>
    <row r="194" spans="2:10" s="3" customFormat="1" x14ac:dyDescent="0.2">
      <c r="B194" s="22">
        <v>19.1999999999999</v>
      </c>
      <c r="C194" s="151">
        <v>5.65</v>
      </c>
      <c r="D194" s="151"/>
      <c r="H194" s="22">
        <v>19.1999999999999</v>
      </c>
      <c r="I194" s="151">
        <v>5.65</v>
      </c>
      <c r="J194" s="151"/>
    </row>
    <row r="195" spans="2:10" s="3" customFormat="1" x14ac:dyDescent="0.2">
      <c r="B195" s="22">
        <v>19.299999999999901</v>
      </c>
      <c r="C195" s="175">
        <v>5.7</v>
      </c>
      <c r="D195" s="175"/>
      <c r="H195" s="22">
        <v>19.299999999999901</v>
      </c>
      <c r="I195" s="175">
        <v>5.7</v>
      </c>
      <c r="J195" s="175"/>
    </row>
    <row r="196" spans="2:10" s="3" customFormat="1" x14ac:dyDescent="0.2">
      <c r="B196" s="22">
        <v>19.399999999999899</v>
      </c>
      <c r="C196" s="151">
        <v>5.75</v>
      </c>
      <c r="D196" s="151"/>
      <c r="H196" s="22">
        <v>19.399999999999899</v>
      </c>
      <c r="I196" s="151">
        <v>5.75</v>
      </c>
      <c r="J196" s="151"/>
    </row>
    <row r="197" spans="2:10" s="3" customFormat="1" x14ac:dyDescent="0.2">
      <c r="B197" s="22">
        <v>19.499999999999901</v>
      </c>
      <c r="C197" s="175">
        <v>5.8</v>
      </c>
      <c r="D197" s="175"/>
      <c r="H197" s="22">
        <v>19.499999999999901</v>
      </c>
      <c r="I197" s="175">
        <v>5.8</v>
      </c>
      <c r="J197" s="175"/>
    </row>
    <row r="198" spans="2:10" s="3" customFormat="1" x14ac:dyDescent="0.2">
      <c r="B198" s="22">
        <v>19.599999999999898</v>
      </c>
      <c r="C198" s="151">
        <v>5.85</v>
      </c>
      <c r="D198" s="151"/>
      <c r="H198" s="22">
        <v>19.599999999999898</v>
      </c>
      <c r="I198" s="151">
        <v>5.85</v>
      </c>
      <c r="J198" s="151"/>
    </row>
    <row r="199" spans="2:10" s="3" customFormat="1" x14ac:dyDescent="0.2">
      <c r="B199" s="22">
        <v>19.6999999999999</v>
      </c>
      <c r="C199" s="175">
        <v>5.9</v>
      </c>
      <c r="D199" s="175"/>
      <c r="H199" s="22">
        <v>19.6999999999999</v>
      </c>
      <c r="I199" s="175">
        <v>5.9</v>
      </c>
      <c r="J199" s="175"/>
    </row>
    <row r="200" spans="2:10" s="3" customFormat="1" x14ac:dyDescent="0.2">
      <c r="B200" s="22">
        <v>19.799999999999901</v>
      </c>
      <c r="C200" s="151">
        <v>5.95</v>
      </c>
      <c r="D200" s="151"/>
      <c r="H200" s="22">
        <v>19.799999999999901</v>
      </c>
      <c r="I200" s="151">
        <v>5.95</v>
      </c>
      <c r="J200" s="151"/>
    </row>
    <row r="201" spans="2:10" s="3" customFormat="1" x14ac:dyDescent="0.2">
      <c r="B201" s="22">
        <v>19.899999999999899</v>
      </c>
      <c r="C201" s="175">
        <v>6</v>
      </c>
      <c r="D201" s="175"/>
      <c r="H201" s="22">
        <v>19.899999999999899</v>
      </c>
      <c r="I201" s="175">
        <v>6</v>
      </c>
      <c r="J201" s="175"/>
    </row>
    <row r="202" spans="2:10" s="3" customFormat="1" x14ac:dyDescent="0.2">
      <c r="B202" s="22">
        <v>19.999999999999901</v>
      </c>
      <c r="C202" s="151">
        <v>6.05</v>
      </c>
      <c r="D202" s="151"/>
      <c r="H202" s="22">
        <v>19.999999999999901</v>
      </c>
      <c r="I202" s="151">
        <v>6.05</v>
      </c>
      <c r="J202" s="151"/>
    </row>
    <row r="203" spans="2:10" s="3" customFormat="1" x14ac:dyDescent="0.2">
      <c r="B203" s="22">
        <v>20.099999999999898</v>
      </c>
      <c r="C203" s="175">
        <v>6.1000000000000103</v>
      </c>
      <c r="D203" s="175"/>
      <c r="H203" s="22">
        <v>20.099999999999898</v>
      </c>
      <c r="I203" s="175">
        <v>6.1000000000000103</v>
      </c>
      <c r="J203" s="175"/>
    </row>
    <row r="204" spans="2:10" s="3" customFormat="1" x14ac:dyDescent="0.2">
      <c r="B204" s="22">
        <v>20.1999999999999</v>
      </c>
      <c r="C204" s="151">
        <v>6.1500000000000101</v>
      </c>
      <c r="D204" s="151"/>
      <c r="H204" s="22">
        <v>20.1999999999999</v>
      </c>
      <c r="I204" s="151">
        <v>6.1500000000000101</v>
      </c>
      <c r="J204" s="151"/>
    </row>
    <row r="205" spans="2:10" s="3" customFormat="1" x14ac:dyDescent="0.2">
      <c r="B205" s="22">
        <v>20.299999999999901</v>
      </c>
      <c r="C205" s="175">
        <v>6.2</v>
      </c>
      <c r="D205" s="175"/>
      <c r="H205" s="22">
        <v>20.299999999999901</v>
      </c>
      <c r="I205" s="175">
        <v>6.2</v>
      </c>
      <c r="J205" s="175"/>
    </row>
    <row r="206" spans="2:10" s="3" customFormat="1" x14ac:dyDescent="0.2">
      <c r="B206" s="22">
        <v>20.399999999999899</v>
      </c>
      <c r="C206" s="151">
        <v>6.25</v>
      </c>
      <c r="D206" s="151"/>
      <c r="H206" s="22">
        <v>20.399999999999899</v>
      </c>
      <c r="I206" s="151">
        <v>6.25</v>
      </c>
      <c r="J206" s="151"/>
    </row>
    <row r="207" spans="2:10" s="3" customFormat="1" x14ac:dyDescent="0.2">
      <c r="B207" s="22">
        <v>20.499999999999901</v>
      </c>
      <c r="C207" s="175">
        <v>6.3</v>
      </c>
      <c r="D207" s="175"/>
      <c r="H207" s="22">
        <v>20.499999999999901</v>
      </c>
      <c r="I207" s="175">
        <v>6.3</v>
      </c>
      <c r="J207" s="175"/>
    </row>
    <row r="208" spans="2:10" s="3" customFormat="1" x14ac:dyDescent="0.2">
      <c r="B208" s="22">
        <v>20.599999999999898</v>
      </c>
      <c r="C208" s="151">
        <v>6.3500000000000103</v>
      </c>
      <c r="D208" s="151"/>
      <c r="H208" s="22">
        <v>20.599999999999898</v>
      </c>
      <c r="I208" s="151">
        <v>6.3500000000000103</v>
      </c>
      <c r="J208" s="151"/>
    </row>
    <row r="209" spans="2:12" s="3" customFormat="1" x14ac:dyDescent="0.2">
      <c r="B209" s="22">
        <v>20.6999999999999</v>
      </c>
      <c r="C209" s="175">
        <v>6.4000000000000101</v>
      </c>
      <c r="D209" s="175"/>
      <c r="H209" s="22">
        <v>20.6999999999999</v>
      </c>
      <c r="I209" s="175">
        <v>6.4000000000000101</v>
      </c>
      <c r="J209" s="175"/>
    </row>
    <row r="210" spans="2:12" s="3" customFormat="1" x14ac:dyDescent="0.2">
      <c r="B210" s="22">
        <v>20.799999999999901</v>
      </c>
      <c r="C210" s="151">
        <v>6.45</v>
      </c>
      <c r="D210" s="151"/>
      <c r="H210" s="22">
        <v>20.799999999999901</v>
      </c>
      <c r="I210" s="151">
        <v>6.45</v>
      </c>
      <c r="J210" s="151"/>
    </row>
    <row r="211" spans="2:12" s="3" customFormat="1" x14ac:dyDescent="0.2">
      <c r="B211" s="22">
        <v>20.899999999999899</v>
      </c>
      <c r="C211" s="175">
        <v>6.5000000000000098</v>
      </c>
      <c r="D211" s="175"/>
      <c r="H211" s="22">
        <v>20.899999999999899</v>
      </c>
      <c r="I211" s="175">
        <v>6.5000000000000098</v>
      </c>
      <c r="J211" s="175"/>
    </row>
    <row r="212" spans="2:12" s="3" customFormat="1" x14ac:dyDescent="0.2">
      <c r="B212" s="22">
        <v>20.999999999999901</v>
      </c>
      <c r="C212" s="151">
        <v>6.5500000000000096</v>
      </c>
      <c r="D212" s="151"/>
      <c r="H212" s="22">
        <v>20.999999999999901</v>
      </c>
      <c r="I212" s="151">
        <v>6.5500000000000096</v>
      </c>
      <c r="J212" s="151"/>
    </row>
    <row r="213" spans="2:12" s="3" customFormat="1" x14ac:dyDescent="0.2"/>
    <row r="214" spans="2:12" s="3" customFormat="1" x14ac:dyDescent="0.2"/>
    <row r="215" spans="2:12" s="3" customFormat="1" ht="14.25" x14ac:dyDescent="0.2">
      <c r="B215" s="13" t="s">
        <v>1</v>
      </c>
      <c r="C215" s="49"/>
      <c r="D215" s="26"/>
      <c r="E215" s="26"/>
      <c r="F215" s="26"/>
      <c r="G215" s="26"/>
      <c r="H215" s="13"/>
      <c r="I215" s="49"/>
      <c r="J215" s="26"/>
      <c r="K215" s="26"/>
      <c r="L215" s="26"/>
    </row>
    <row r="216" spans="2:12" s="3" customFormat="1" ht="14.25" x14ac:dyDescent="0.2">
      <c r="B216" s="17" t="s">
        <v>2</v>
      </c>
      <c r="C216" s="49"/>
      <c r="D216" s="26"/>
      <c r="E216" s="26"/>
      <c r="F216" s="26"/>
      <c r="G216" s="26"/>
      <c r="H216" s="17"/>
      <c r="I216" s="49"/>
      <c r="J216" s="26"/>
      <c r="K216" s="26"/>
      <c r="L216" s="26"/>
    </row>
    <row r="217" spans="2:12" s="3" customFormat="1" x14ac:dyDescent="0.2">
      <c r="B217" s="17"/>
      <c r="C217" s="50"/>
      <c r="D217" s="26"/>
      <c r="E217" s="26"/>
      <c r="F217" s="26"/>
      <c r="G217" s="26"/>
      <c r="H217" s="17"/>
      <c r="I217" s="50"/>
      <c r="J217" s="26"/>
      <c r="K217" s="26"/>
      <c r="L217" s="26"/>
    </row>
    <row r="218" spans="2:12" s="3" customFormat="1" x14ac:dyDescent="0.2"/>
    <row r="219" spans="2:12" s="3" customFormat="1" x14ac:dyDescent="0.2"/>
    <row r="220" spans="2:12" s="3" customFormat="1" x14ac:dyDescent="0.2"/>
    <row r="221" spans="2:12" s="3" customFormat="1" x14ac:dyDescent="0.2"/>
    <row r="222" spans="2:12" s="3" customFormat="1" x14ac:dyDescent="0.2"/>
    <row r="223" spans="2:12" s="3" customFormat="1" x14ac:dyDescent="0.2"/>
    <row r="224" spans="2:12" s="3" customFormat="1" x14ac:dyDescent="0.2"/>
    <row r="225" s="3" customFormat="1" x14ac:dyDescent="0.2"/>
    <row r="226" s="3" customFormat="1" x14ac:dyDescent="0.2"/>
    <row r="227" s="3" customFormat="1" x14ac:dyDescent="0.2"/>
    <row r="228" s="3" customFormat="1" x14ac:dyDescent="0.2"/>
    <row r="229" s="3" customFormat="1" x14ac:dyDescent="0.2"/>
    <row r="230" s="3" customFormat="1" x14ac:dyDescent="0.2"/>
    <row r="231" s="3" customFormat="1" x14ac:dyDescent="0.2"/>
    <row r="232" s="3" customFormat="1" x14ac:dyDescent="0.2"/>
    <row r="233" s="3" customFormat="1" x14ac:dyDescent="0.2"/>
    <row r="234" s="3" customFormat="1" x14ac:dyDescent="0.2"/>
    <row r="235" s="3" customFormat="1" x14ac:dyDescent="0.2"/>
    <row r="236" s="3" customFormat="1" x14ac:dyDescent="0.2"/>
    <row r="237" s="3" customFormat="1" x14ac:dyDescent="0.2"/>
    <row r="238" s="3" customFormat="1" x14ac:dyDescent="0.2"/>
    <row r="239" s="3" customFormat="1" x14ac:dyDescent="0.2"/>
    <row r="240" s="3" customFormat="1" x14ac:dyDescent="0.2"/>
    <row r="241" s="3" customFormat="1" x14ac:dyDescent="0.2"/>
    <row r="242" s="3" customFormat="1" x14ac:dyDescent="0.2"/>
    <row r="243" s="3" customFormat="1" x14ac:dyDescent="0.2"/>
    <row r="244" s="3" customFormat="1" x14ac:dyDescent="0.2"/>
    <row r="245" s="3" customFormat="1" x14ac:dyDescent="0.2"/>
    <row r="246" s="3" customFormat="1" x14ac:dyDescent="0.2"/>
    <row r="247" s="3" customFormat="1" x14ac:dyDescent="0.2"/>
    <row r="248" s="3" customFormat="1" x14ac:dyDescent="0.2"/>
    <row r="249" s="3" customFormat="1" x14ac:dyDescent="0.2"/>
    <row r="250" s="3" customFormat="1" x14ac:dyDescent="0.2"/>
    <row r="251" s="3" customFormat="1" x14ac:dyDescent="0.2"/>
    <row r="252" s="3" customFormat="1" x14ac:dyDescent="0.2"/>
    <row r="253" s="3" customFormat="1" x14ac:dyDescent="0.2"/>
    <row r="254" s="3" customFormat="1" x14ac:dyDescent="0.2"/>
    <row r="255" s="3" customFormat="1" x14ac:dyDescent="0.2"/>
    <row r="256" s="3" customFormat="1" x14ac:dyDescent="0.2"/>
    <row r="257" s="3" customFormat="1" x14ac:dyDescent="0.2"/>
    <row r="258" s="3" customFormat="1" x14ac:dyDescent="0.2"/>
    <row r="259" s="3" customFormat="1" x14ac:dyDescent="0.2"/>
    <row r="260" s="3" customFormat="1" x14ac:dyDescent="0.2"/>
    <row r="261" s="3" customFormat="1" x14ac:dyDescent="0.2"/>
    <row r="262" s="3" customFormat="1" x14ac:dyDescent="0.2"/>
    <row r="263" s="3" customFormat="1" x14ac:dyDescent="0.2"/>
    <row r="264" s="3" customFormat="1" x14ac:dyDescent="0.2"/>
    <row r="265" s="3" customFormat="1" x14ac:dyDescent="0.2"/>
    <row r="266" s="3" customFormat="1" x14ac:dyDescent="0.2"/>
    <row r="267" s="3" customFormat="1" x14ac:dyDescent="0.2"/>
    <row r="268" s="3" customFormat="1" x14ac:dyDescent="0.2"/>
    <row r="269" s="3" customFormat="1" x14ac:dyDescent="0.2"/>
    <row r="270" s="3" customFormat="1" x14ac:dyDescent="0.2"/>
    <row r="271" s="3" customFormat="1" x14ac:dyDescent="0.2"/>
    <row r="272" s="3" customFormat="1" x14ac:dyDescent="0.2"/>
    <row r="273" s="3" customFormat="1" x14ac:dyDescent="0.2"/>
    <row r="274" s="3" customFormat="1" x14ac:dyDescent="0.2"/>
    <row r="275" s="3" customFormat="1" x14ac:dyDescent="0.2"/>
    <row r="276" s="3" customFormat="1" x14ac:dyDescent="0.2"/>
    <row r="277" s="3" customFormat="1" x14ac:dyDescent="0.2"/>
    <row r="278" s="3" customFormat="1" x14ac:dyDescent="0.2"/>
    <row r="279" s="3" customFormat="1" x14ac:dyDescent="0.2"/>
    <row r="280" s="3" customFormat="1" x14ac:dyDescent="0.2"/>
    <row r="281" s="3" customFormat="1" x14ac:dyDescent="0.2"/>
    <row r="282" s="3" customFormat="1" x14ac:dyDescent="0.2"/>
    <row r="283" s="3" customFormat="1" x14ac:dyDescent="0.2"/>
    <row r="284" s="3" customFormat="1" x14ac:dyDescent="0.2"/>
    <row r="285" s="3" customFormat="1" x14ac:dyDescent="0.2"/>
    <row r="286" s="3" customFormat="1" x14ac:dyDescent="0.2"/>
    <row r="287" s="3" customFormat="1" x14ac:dyDescent="0.2"/>
    <row r="288" s="3" customFormat="1" x14ac:dyDescent="0.2"/>
    <row r="289" s="3" customFormat="1" x14ac:dyDescent="0.2"/>
    <row r="290" s="3" customFormat="1" x14ac:dyDescent="0.2"/>
    <row r="291" s="3" customFormat="1" x14ac:dyDescent="0.2"/>
    <row r="292" s="3" customFormat="1" x14ac:dyDescent="0.2"/>
    <row r="293" s="3" customFormat="1" x14ac:dyDescent="0.2"/>
    <row r="294" s="3" customFormat="1" x14ac:dyDescent="0.2"/>
    <row r="295" s="3" customFormat="1" x14ac:dyDescent="0.2"/>
    <row r="296" s="3" customFormat="1" x14ac:dyDescent="0.2"/>
    <row r="297" s="3" customFormat="1" x14ac:dyDescent="0.2"/>
    <row r="298" s="3" customFormat="1" x14ac:dyDescent="0.2"/>
    <row r="299" s="3" customFormat="1" x14ac:dyDescent="0.2"/>
    <row r="300" s="3" customFormat="1" x14ac:dyDescent="0.2"/>
    <row r="301" s="3" customFormat="1" x14ac:dyDescent="0.2"/>
    <row r="302" s="3" customFormat="1" x14ac:dyDescent="0.2"/>
    <row r="303" s="3" customFormat="1" x14ac:dyDescent="0.2"/>
    <row r="304" s="3" customFormat="1" x14ac:dyDescent="0.2"/>
    <row r="305" s="3" customFormat="1" x14ac:dyDescent="0.2"/>
    <row r="306" s="3" customFormat="1" x14ac:dyDescent="0.2"/>
    <row r="307" s="3" customFormat="1" x14ac:dyDescent="0.2"/>
    <row r="308" s="3" customFormat="1" x14ac:dyDescent="0.2"/>
    <row r="309" s="3" customFormat="1" x14ac:dyDescent="0.2"/>
    <row r="310" s="3" customFormat="1" x14ac:dyDescent="0.2"/>
    <row r="311" s="3" customFormat="1" x14ac:dyDescent="0.2"/>
    <row r="312" s="3" customFormat="1" x14ac:dyDescent="0.2"/>
    <row r="313" s="3" customFormat="1" x14ac:dyDescent="0.2"/>
    <row r="314" s="3" customFormat="1" x14ac:dyDescent="0.2"/>
    <row r="315" s="3" customFormat="1" x14ac:dyDescent="0.2"/>
    <row r="316" s="3" customFormat="1" x14ac:dyDescent="0.2"/>
    <row r="317" s="3" customFormat="1" x14ac:dyDescent="0.2"/>
    <row r="318" s="3" customFormat="1" x14ac:dyDescent="0.2"/>
    <row r="319" s="3" customFormat="1" x14ac:dyDescent="0.2"/>
    <row r="320" s="3" customFormat="1" x14ac:dyDescent="0.2"/>
    <row r="321" s="3" customFormat="1" x14ac:dyDescent="0.2"/>
    <row r="322" s="3" customFormat="1" x14ac:dyDescent="0.2"/>
    <row r="323" s="3" customFormat="1" x14ac:dyDescent="0.2"/>
    <row r="324" s="3" customFormat="1" x14ac:dyDescent="0.2"/>
    <row r="325" s="3" customFormat="1" x14ac:dyDescent="0.2"/>
    <row r="326" s="3" customFormat="1" x14ac:dyDescent="0.2"/>
    <row r="327" s="3" customFormat="1" x14ac:dyDescent="0.2"/>
    <row r="328" s="3" customFormat="1" x14ac:dyDescent="0.2"/>
    <row r="329" s="3" customFormat="1" x14ac:dyDescent="0.2"/>
    <row r="330" s="3" customFormat="1" x14ac:dyDescent="0.2"/>
    <row r="331" s="3" customFormat="1" x14ac:dyDescent="0.2"/>
    <row r="332" s="3" customFormat="1" x14ac:dyDescent="0.2"/>
    <row r="333" s="3" customFormat="1" x14ac:dyDescent="0.2"/>
    <row r="334" s="3" customFormat="1" x14ac:dyDescent="0.2"/>
    <row r="335" s="3" customFormat="1" x14ac:dyDescent="0.2"/>
    <row r="336" s="3" customFormat="1" x14ac:dyDescent="0.2"/>
    <row r="337" spans="1:163" s="3" customFormat="1" x14ac:dyDescent="0.2"/>
    <row r="338" spans="1:163" s="3" customFormat="1" x14ac:dyDescent="0.2"/>
    <row r="339" spans="1:163" s="3" customFormat="1" x14ac:dyDescent="0.2"/>
    <row r="340" spans="1:163" s="3" customFormat="1" x14ac:dyDescent="0.2"/>
    <row r="341" spans="1:163" s="3" customFormat="1" x14ac:dyDescent="0.2"/>
    <row r="342" spans="1:163" s="3" customFormat="1" x14ac:dyDescent="0.2"/>
    <row r="343" spans="1:163" s="3" customFormat="1" x14ac:dyDescent="0.2"/>
    <row r="344" spans="1:163" s="3" customFormat="1" x14ac:dyDescent="0.2"/>
    <row r="345" spans="1:163" s="3" customFormat="1" x14ac:dyDescent="0.2"/>
    <row r="346" spans="1:163" s="3" customFormat="1" x14ac:dyDescent="0.2"/>
    <row r="347" spans="1:163" x14ac:dyDescent="0.2">
      <c r="A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</row>
    <row r="348" spans="1:163" x14ac:dyDescent="0.2">
      <c r="A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</row>
    <row r="349" spans="1:163" x14ac:dyDescent="0.2">
      <c r="A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</row>
    <row r="350" spans="1:163" x14ac:dyDescent="0.2">
      <c r="A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</row>
  </sheetData>
  <sheetProtection password="CF35" sheet="1" objects="1" scenarios="1" insertHyperlinks="0" selectLockedCells="1"/>
  <mergeCells count="378">
    <mergeCell ref="E4:F4"/>
    <mergeCell ref="K4:L4"/>
    <mergeCell ref="X2:Z2"/>
    <mergeCell ref="C15:D15"/>
    <mergeCell ref="I15:J15"/>
    <mergeCell ref="I32:J33"/>
    <mergeCell ref="E10:F10"/>
    <mergeCell ref="K10:L10"/>
    <mergeCell ref="B44:B45"/>
    <mergeCell ref="C44:D45"/>
    <mergeCell ref="H44:H45"/>
    <mergeCell ref="I44:J45"/>
    <mergeCell ref="B37:B38"/>
    <mergeCell ref="C37:D38"/>
    <mergeCell ref="H37:H38"/>
    <mergeCell ref="I37:J38"/>
    <mergeCell ref="K7:L7"/>
    <mergeCell ref="B30:B31"/>
    <mergeCell ref="C30:D31"/>
    <mergeCell ref="B32:B33"/>
    <mergeCell ref="C32:D33"/>
    <mergeCell ref="H30:H31"/>
    <mergeCell ref="B18:B19"/>
    <mergeCell ref="C18:D19"/>
    <mergeCell ref="I18:J19"/>
    <mergeCell ref="B16:B17"/>
    <mergeCell ref="C16:D17"/>
    <mergeCell ref="H16:H17"/>
    <mergeCell ref="I16:J17"/>
    <mergeCell ref="C11:D11"/>
    <mergeCell ref="I11:J11"/>
    <mergeCell ref="B14:D14"/>
    <mergeCell ref="H14:J14"/>
    <mergeCell ref="I23:J24"/>
    <mergeCell ref="I30:J31"/>
    <mergeCell ref="H32:H33"/>
    <mergeCell ref="I76:J76"/>
    <mergeCell ref="I77:J77"/>
    <mergeCell ref="I78:J78"/>
    <mergeCell ref="I64:J64"/>
    <mergeCell ref="I65:J65"/>
    <mergeCell ref="I66:J66"/>
    <mergeCell ref="I67:J67"/>
    <mergeCell ref="I68:J68"/>
    <mergeCell ref="I69:J69"/>
    <mergeCell ref="I58:J58"/>
    <mergeCell ref="I59:J59"/>
    <mergeCell ref="I60:J60"/>
    <mergeCell ref="I61:J61"/>
    <mergeCell ref="I62:J62"/>
    <mergeCell ref="I63:J63"/>
    <mergeCell ref="I39:J40"/>
    <mergeCell ref="C202:D202"/>
    <mergeCell ref="I202:J202"/>
    <mergeCell ref="C203:D203"/>
    <mergeCell ref="C211:D211"/>
    <mergeCell ref="I211:J211"/>
    <mergeCell ref="C59:D59"/>
    <mergeCell ref="C60:D60"/>
    <mergeCell ref="C61:D61"/>
    <mergeCell ref="C62:D62"/>
    <mergeCell ref="C63:D63"/>
    <mergeCell ref="C205:D205"/>
    <mergeCell ref="C199:D199"/>
    <mergeCell ref="C193:D193"/>
    <mergeCell ref="C187:D187"/>
    <mergeCell ref="C181:D181"/>
    <mergeCell ref="C175:D175"/>
    <mergeCell ref="C169:D169"/>
    <mergeCell ref="C163:D163"/>
    <mergeCell ref="C157:D157"/>
    <mergeCell ref="C151:D151"/>
    <mergeCell ref="C145:D145"/>
    <mergeCell ref="C139:D139"/>
    <mergeCell ref="C133:D133"/>
    <mergeCell ref="C127:D127"/>
    <mergeCell ref="C212:D212"/>
    <mergeCell ref="I212:J212"/>
    <mergeCell ref="C208:D208"/>
    <mergeCell ref="I208:J208"/>
    <mergeCell ref="C209:D209"/>
    <mergeCell ref="I209:J209"/>
    <mergeCell ref="C210:D210"/>
    <mergeCell ref="I210:J210"/>
    <mergeCell ref="I203:J203"/>
    <mergeCell ref="C204:D204"/>
    <mergeCell ref="I204:J204"/>
    <mergeCell ref="I205:J205"/>
    <mergeCell ref="C206:D206"/>
    <mergeCell ref="I206:J206"/>
    <mergeCell ref="C207:D207"/>
    <mergeCell ref="I207:J207"/>
    <mergeCell ref="I199:J199"/>
    <mergeCell ref="C200:D200"/>
    <mergeCell ref="I200:J200"/>
    <mergeCell ref="C201:D201"/>
    <mergeCell ref="I201:J201"/>
    <mergeCell ref="C196:D196"/>
    <mergeCell ref="I196:J196"/>
    <mergeCell ref="C197:D197"/>
    <mergeCell ref="I197:J197"/>
    <mergeCell ref="C198:D198"/>
    <mergeCell ref="I198:J198"/>
    <mergeCell ref="I193:J193"/>
    <mergeCell ref="C194:D194"/>
    <mergeCell ref="I194:J194"/>
    <mergeCell ref="C195:D195"/>
    <mergeCell ref="I195:J195"/>
    <mergeCell ref="C190:D190"/>
    <mergeCell ref="I190:J190"/>
    <mergeCell ref="C191:D191"/>
    <mergeCell ref="I191:J191"/>
    <mergeCell ref="C192:D192"/>
    <mergeCell ref="I192:J192"/>
    <mergeCell ref="I187:J187"/>
    <mergeCell ref="C188:D188"/>
    <mergeCell ref="I188:J188"/>
    <mergeCell ref="C189:D189"/>
    <mergeCell ref="I189:J189"/>
    <mergeCell ref="C184:D184"/>
    <mergeCell ref="I184:J184"/>
    <mergeCell ref="C185:D185"/>
    <mergeCell ref="I185:J185"/>
    <mergeCell ref="C186:D186"/>
    <mergeCell ref="I186:J186"/>
    <mergeCell ref="I181:J181"/>
    <mergeCell ref="C182:D182"/>
    <mergeCell ref="I182:J182"/>
    <mergeCell ref="C183:D183"/>
    <mergeCell ref="I183:J183"/>
    <mergeCell ref="C178:D178"/>
    <mergeCell ref="I178:J178"/>
    <mergeCell ref="C179:D179"/>
    <mergeCell ref="I179:J179"/>
    <mergeCell ref="C180:D180"/>
    <mergeCell ref="I180:J180"/>
    <mergeCell ref="I175:J175"/>
    <mergeCell ref="C176:D176"/>
    <mergeCell ref="I176:J176"/>
    <mergeCell ref="C177:D177"/>
    <mergeCell ref="I177:J177"/>
    <mergeCell ref="C172:D172"/>
    <mergeCell ref="I172:J172"/>
    <mergeCell ref="C173:D173"/>
    <mergeCell ref="I173:J173"/>
    <mergeCell ref="C174:D174"/>
    <mergeCell ref="I174:J174"/>
    <mergeCell ref="I169:J169"/>
    <mergeCell ref="C170:D170"/>
    <mergeCell ref="I170:J170"/>
    <mergeCell ref="C171:D171"/>
    <mergeCell ref="I171:J171"/>
    <mergeCell ref="C166:D166"/>
    <mergeCell ref="I166:J166"/>
    <mergeCell ref="C167:D167"/>
    <mergeCell ref="I167:J167"/>
    <mergeCell ref="C168:D168"/>
    <mergeCell ref="I168:J168"/>
    <mergeCell ref="I163:J163"/>
    <mergeCell ref="C164:D164"/>
    <mergeCell ref="I164:J164"/>
    <mergeCell ref="C165:D165"/>
    <mergeCell ref="I165:J165"/>
    <mergeCell ref="C160:D160"/>
    <mergeCell ref="I160:J160"/>
    <mergeCell ref="C161:D161"/>
    <mergeCell ref="I161:J161"/>
    <mergeCell ref="C162:D162"/>
    <mergeCell ref="I162:J162"/>
    <mergeCell ref="I157:J157"/>
    <mergeCell ref="C158:D158"/>
    <mergeCell ref="I158:J158"/>
    <mergeCell ref="C159:D159"/>
    <mergeCell ref="I159:J159"/>
    <mergeCell ref="C154:D154"/>
    <mergeCell ref="I154:J154"/>
    <mergeCell ref="C155:D155"/>
    <mergeCell ref="I155:J155"/>
    <mergeCell ref="C156:D156"/>
    <mergeCell ref="I156:J156"/>
    <mergeCell ref="I151:J151"/>
    <mergeCell ref="C152:D152"/>
    <mergeCell ref="I152:J152"/>
    <mergeCell ref="C153:D153"/>
    <mergeCell ref="I153:J153"/>
    <mergeCell ref="C148:D148"/>
    <mergeCell ref="I148:J148"/>
    <mergeCell ref="C149:D149"/>
    <mergeCell ref="I149:J149"/>
    <mergeCell ref="C150:D150"/>
    <mergeCell ref="I150:J150"/>
    <mergeCell ref="I145:J145"/>
    <mergeCell ref="C146:D146"/>
    <mergeCell ref="I146:J146"/>
    <mergeCell ref="C147:D147"/>
    <mergeCell ref="I147:J147"/>
    <mergeCell ref="C142:D142"/>
    <mergeCell ref="I142:J142"/>
    <mergeCell ref="C143:D143"/>
    <mergeCell ref="I143:J143"/>
    <mergeCell ref="C144:D144"/>
    <mergeCell ref="I144:J144"/>
    <mergeCell ref="I139:J139"/>
    <mergeCell ref="C140:D140"/>
    <mergeCell ref="I140:J140"/>
    <mergeCell ref="C141:D141"/>
    <mergeCell ref="I141:J141"/>
    <mergeCell ref="C136:D136"/>
    <mergeCell ref="I136:J136"/>
    <mergeCell ref="C137:D137"/>
    <mergeCell ref="I137:J137"/>
    <mergeCell ref="C138:D138"/>
    <mergeCell ref="I138:J138"/>
    <mergeCell ref="I133:J133"/>
    <mergeCell ref="C134:D134"/>
    <mergeCell ref="I134:J134"/>
    <mergeCell ref="C135:D135"/>
    <mergeCell ref="I135:J135"/>
    <mergeCell ref="C130:D130"/>
    <mergeCell ref="I130:J130"/>
    <mergeCell ref="C131:D131"/>
    <mergeCell ref="I131:J131"/>
    <mergeCell ref="C132:D132"/>
    <mergeCell ref="I132:J132"/>
    <mergeCell ref="I127:J127"/>
    <mergeCell ref="C128:D128"/>
    <mergeCell ref="I128:J128"/>
    <mergeCell ref="C129:D129"/>
    <mergeCell ref="I129:J129"/>
    <mergeCell ref="C124:D124"/>
    <mergeCell ref="I124:J124"/>
    <mergeCell ref="C125:D125"/>
    <mergeCell ref="I125:J125"/>
    <mergeCell ref="C126:D126"/>
    <mergeCell ref="I126:J126"/>
    <mergeCell ref="I121:J121"/>
    <mergeCell ref="C122:D122"/>
    <mergeCell ref="I122:J122"/>
    <mergeCell ref="C123:D123"/>
    <mergeCell ref="I123:J123"/>
    <mergeCell ref="C118:D118"/>
    <mergeCell ref="I118:J118"/>
    <mergeCell ref="C119:D119"/>
    <mergeCell ref="I119:J119"/>
    <mergeCell ref="C120:D120"/>
    <mergeCell ref="I120:J120"/>
    <mergeCell ref="C121:D121"/>
    <mergeCell ref="I115:J115"/>
    <mergeCell ref="C116:D116"/>
    <mergeCell ref="I116:J116"/>
    <mergeCell ref="C117:D117"/>
    <mergeCell ref="I117:J117"/>
    <mergeCell ref="C112:D112"/>
    <mergeCell ref="I112:J112"/>
    <mergeCell ref="C113:D113"/>
    <mergeCell ref="I113:J113"/>
    <mergeCell ref="C114:D114"/>
    <mergeCell ref="I114:J114"/>
    <mergeCell ref="C115:D115"/>
    <mergeCell ref="C109:D109"/>
    <mergeCell ref="I109:J109"/>
    <mergeCell ref="C110:D110"/>
    <mergeCell ref="I110:J110"/>
    <mergeCell ref="C111:D111"/>
    <mergeCell ref="I111:J111"/>
    <mergeCell ref="C106:D106"/>
    <mergeCell ref="I106:J106"/>
    <mergeCell ref="C107:D107"/>
    <mergeCell ref="I107:J107"/>
    <mergeCell ref="C108:D108"/>
    <mergeCell ref="I108:J108"/>
    <mergeCell ref="C103:D103"/>
    <mergeCell ref="I103:J103"/>
    <mergeCell ref="C104:D104"/>
    <mergeCell ref="I104:J104"/>
    <mergeCell ref="C105:D105"/>
    <mergeCell ref="I105:J105"/>
    <mergeCell ref="C100:D100"/>
    <mergeCell ref="I100:J100"/>
    <mergeCell ref="C101:D101"/>
    <mergeCell ref="I101:J101"/>
    <mergeCell ref="C102:D102"/>
    <mergeCell ref="I102:J102"/>
    <mergeCell ref="C97:D97"/>
    <mergeCell ref="I97:J97"/>
    <mergeCell ref="C98:D98"/>
    <mergeCell ref="I98:J98"/>
    <mergeCell ref="C99:D99"/>
    <mergeCell ref="I99:J99"/>
    <mergeCell ref="C94:D94"/>
    <mergeCell ref="I94:J94"/>
    <mergeCell ref="C95:D95"/>
    <mergeCell ref="I95:J95"/>
    <mergeCell ref="C96:D96"/>
    <mergeCell ref="I96:J96"/>
    <mergeCell ref="C91:D91"/>
    <mergeCell ref="I91:J91"/>
    <mergeCell ref="C92:D92"/>
    <mergeCell ref="I92:J92"/>
    <mergeCell ref="C93:D93"/>
    <mergeCell ref="I93:J93"/>
    <mergeCell ref="C88:D88"/>
    <mergeCell ref="I88:J88"/>
    <mergeCell ref="C89:D89"/>
    <mergeCell ref="I89:J89"/>
    <mergeCell ref="C90:D90"/>
    <mergeCell ref="I90:J90"/>
    <mergeCell ref="C85:D85"/>
    <mergeCell ref="I85:J85"/>
    <mergeCell ref="C86:D86"/>
    <mergeCell ref="I86:J86"/>
    <mergeCell ref="C87:D87"/>
    <mergeCell ref="I87:J87"/>
    <mergeCell ref="C83:D83"/>
    <mergeCell ref="I83:J83"/>
    <mergeCell ref="C84:D84"/>
    <mergeCell ref="I84:J84"/>
    <mergeCell ref="C52:D52"/>
    <mergeCell ref="C53:D53"/>
    <mergeCell ref="C54:D54"/>
    <mergeCell ref="I79:J79"/>
    <mergeCell ref="I80:J80"/>
    <mergeCell ref="I81:J81"/>
    <mergeCell ref="I70:J70"/>
    <mergeCell ref="I71:J71"/>
    <mergeCell ref="I72:J72"/>
    <mergeCell ref="I73:J73"/>
    <mergeCell ref="I74:J74"/>
    <mergeCell ref="I75:J75"/>
    <mergeCell ref="C68:D68"/>
    <mergeCell ref="B2:H2"/>
    <mergeCell ref="C55:D55"/>
    <mergeCell ref="C56:D56"/>
    <mergeCell ref="C57:D57"/>
    <mergeCell ref="C79:D79"/>
    <mergeCell ref="C80:D80"/>
    <mergeCell ref="C81:D81"/>
    <mergeCell ref="C70:D70"/>
    <mergeCell ref="C71:D71"/>
    <mergeCell ref="C72:D72"/>
    <mergeCell ref="C73:D73"/>
    <mergeCell ref="B25:B26"/>
    <mergeCell ref="C25:D26"/>
    <mergeCell ref="H25:H26"/>
    <mergeCell ref="C51:D51"/>
    <mergeCell ref="B39:B40"/>
    <mergeCell ref="C39:D40"/>
    <mergeCell ref="H39:H40"/>
    <mergeCell ref="B23:B24"/>
    <mergeCell ref="C23:D24"/>
    <mergeCell ref="H23:H24"/>
    <mergeCell ref="C69:D69"/>
    <mergeCell ref="C58:D58"/>
    <mergeCell ref="H18:H19"/>
    <mergeCell ref="C7:D7"/>
    <mergeCell ref="I7:J7"/>
    <mergeCell ref="C10:D10"/>
    <mergeCell ref="I10:J10"/>
    <mergeCell ref="E7:F7"/>
    <mergeCell ref="C82:D82"/>
    <mergeCell ref="I82:J82"/>
    <mergeCell ref="C74:D74"/>
    <mergeCell ref="C75:D75"/>
    <mergeCell ref="I52:J52"/>
    <mergeCell ref="I53:J53"/>
    <mergeCell ref="I54:J54"/>
    <mergeCell ref="I55:J55"/>
    <mergeCell ref="I56:J56"/>
    <mergeCell ref="I57:J57"/>
    <mergeCell ref="C76:D76"/>
    <mergeCell ref="C77:D77"/>
    <mergeCell ref="C78:D78"/>
    <mergeCell ref="C64:D64"/>
    <mergeCell ref="C65:D65"/>
    <mergeCell ref="C66:D66"/>
    <mergeCell ref="C67:D67"/>
    <mergeCell ref="I25:J26"/>
    <mergeCell ref="I51:J51"/>
  </mergeCells>
  <conditionalFormatting sqref="Y5">
    <cfRule type="expression" dxfId="19" priority="35">
      <formula>$C$220&lt;$C$221</formula>
    </cfRule>
  </conditionalFormatting>
  <conditionalFormatting sqref="D9 J9">
    <cfRule type="expression" dxfId="18" priority="45">
      <formula>$C$219&lt;$C$220</formula>
    </cfRule>
  </conditionalFormatting>
  <conditionalFormatting sqref="H9">
    <cfRule type="expression" dxfId="17" priority="33">
      <formula>$C$219&lt;$C$220</formula>
    </cfRule>
  </conditionalFormatting>
  <conditionalFormatting sqref="E8">
    <cfRule type="expression" dxfId="16" priority="30">
      <formula>$C$219&lt;$C$220</formula>
    </cfRule>
  </conditionalFormatting>
  <conditionalFormatting sqref="F8">
    <cfRule type="expression" dxfId="15" priority="22">
      <formula>$C$219&lt;$C$220</formula>
    </cfRule>
  </conditionalFormatting>
  <conditionalFormatting sqref="E9">
    <cfRule type="expression" dxfId="14" priority="27">
      <formula>$C$219&lt;$C$220</formula>
    </cfRule>
  </conditionalFormatting>
  <conditionalFormatting sqref="B9">
    <cfRule type="expression" dxfId="13" priority="12">
      <formula>$C$219&lt;$C$220</formula>
    </cfRule>
  </conditionalFormatting>
  <conditionalFormatting sqref="C9">
    <cfRule type="expression" dxfId="12" priority="36">
      <formula>$C$15=2</formula>
    </cfRule>
  </conditionalFormatting>
  <conditionalFormatting sqref="I9">
    <cfRule type="expression" dxfId="11" priority="11">
      <formula>$I$15=2</formula>
    </cfRule>
  </conditionalFormatting>
  <conditionalFormatting sqref="K8">
    <cfRule type="expression" dxfId="10" priority="6">
      <formula>$C$219&lt;$C$220</formula>
    </cfRule>
  </conditionalFormatting>
  <conditionalFormatting sqref="K9">
    <cfRule type="expression" dxfId="9" priority="5">
      <formula>$C$219&lt;$C$220</formula>
    </cfRule>
  </conditionalFormatting>
  <conditionalFormatting sqref="L8">
    <cfRule type="expression" dxfId="8" priority="4">
      <formula>$C$219&lt;$C$220</formula>
    </cfRule>
  </conditionalFormatting>
  <hyperlinks>
    <hyperlink ref="B215" r:id="rId1"/>
  </hyperlinks>
  <printOptions horizontalCentered="1"/>
  <pageMargins left="0.11811023622047245" right="0.11811023622047245" top="0.19685039370078741" bottom="0.19685039370078741" header="0.31496062992125984" footer="0.31496062992125984"/>
  <pageSetup paperSize="9" scale="61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5" name="Spinner 1">
              <controlPr defaultSize="0" autoPict="0">
                <anchor moveWithCells="1" sizeWithCells="1">
                  <from>
                    <xdr:col>3</xdr:col>
                    <xdr:colOff>9525</xdr:colOff>
                    <xdr:row>7</xdr:row>
                    <xdr:rowOff>9525</xdr:rowOff>
                  </from>
                  <to>
                    <xdr:col>3</xdr:col>
                    <xdr:colOff>304800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6" name="Spinner 2">
              <controlPr defaultSize="0" autoPict="0">
                <anchor moveWithCells="1" sizeWithCells="1">
                  <from>
                    <xdr:col>3</xdr:col>
                    <xdr:colOff>9525</xdr:colOff>
                    <xdr:row>5</xdr:row>
                    <xdr:rowOff>9525</xdr:rowOff>
                  </from>
                  <to>
                    <xdr:col>3</xdr:col>
                    <xdr:colOff>304800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7" name="Spinner 3">
              <controlPr defaultSize="0" autoPict="0">
                <anchor moveWithCells="1" sizeWithCells="1">
                  <from>
                    <xdr:col>3</xdr:col>
                    <xdr:colOff>9525</xdr:colOff>
                    <xdr:row>4</xdr:row>
                    <xdr:rowOff>9525</xdr:rowOff>
                  </from>
                  <to>
                    <xdr:col>3</xdr:col>
                    <xdr:colOff>304800</xdr:colOff>
                    <xdr:row>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8" name="Spinner 4">
              <controlPr defaultSize="0" autoPict="0">
                <anchor moveWithCells="1" sizeWithCells="1">
                  <from>
                    <xdr:col>3</xdr:col>
                    <xdr:colOff>9525</xdr:colOff>
                    <xdr:row>3</xdr:row>
                    <xdr:rowOff>9525</xdr:rowOff>
                  </from>
                  <to>
                    <xdr:col>3</xdr:col>
                    <xdr:colOff>304800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9" name="Spinner 5">
              <controlPr defaultSize="0" autoPict="0">
                <anchor moveWithCells="1" sizeWithCells="1">
                  <from>
                    <xdr:col>9</xdr:col>
                    <xdr:colOff>9525</xdr:colOff>
                    <xdr:row>7</xdr:row>
                    <xdr:rowOff>9525</xdr:rowOff>
                  </from>
                  <to>
                    <xdr:col>9</xdr:col>
                    <xdr:colOff>304800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0" name="Spinner 6">
              <controlPr defaultSize="0" autoPict="0">
                <anchor moveWithCells="1" sizeWithCells="1">
                  <from>
                    <xdr:col>9</xdr:col>
                    <xdr:colOff>9525</xdr:colOff>
                    <xdr:row>5</xdr:row>
                    <xdr:rowOff>9525</xdr:rowOff>
                  </from>
                  <to>
                    <xdr:col>9</xdr:col>
                    <xdr:colOff>304800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1" name="Spinner 7">
              <controlPr defaultSize="0" autoPict="0">
                <anchor moveWithCells="1" sizeWithCells="1">
                  <from>
                    <xdr:col>9</xdr:col>
                    <xdr:colOff>9525</xdr:colOff>
                    <xdr:row>4</xdr:row>
                    <xdr:rowOff>9525</xdr:rowOff>
                  </from>
                  <to>
                    <xdr:col>9</xdr:col>
                    <xdr:colOff>304800</xdr:colOff>
                    <xdr:row>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2" name="Spinner 8">
              <controlPr defaultSize="0" autoPict="0">
                <anchor moveWithCells="1" sizeWithCells="1">
                  <from>
                    <xdr:col>9</xdr:col>
                    <xdr:colOff>9525</xdr:colOff>
                    <xdr:row>3</xdr:row>
                    <xdr:rowOff>9525</xdr:rowOff>
                  </from>
                  <to>
                    <xdr:col>9</xdr:col>
                    <xdr:colOff>304800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3" name="Spinner 10">
              <controlPr defaultSize="0" autoPict="0">
                <anchor moveWithCells="1" sizeWithCells="1">
                  <from>
                    <xdr:col>3</xdr:col>
                    <xdr:colOff>9525</xdr:colOff>
                    <xdr:row>8</xdr:row>
                    <xdr:rowOff>9525</xdr:rowOff>
                  </from>
                  <to>
                    <xdr:col>3</xdr:col>
                    <xdr:colOff>304800</xdr:colOff>
                    <xdr:row>8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4" name="Spinner 11">
              <controlPr defaultSize="0" autoPict="0">
                <anchor moveWithCells="1" sizeWithCells="1">
                  <from>
                    <xdr:col>9</xdr:col>
                    <xdr:colOff>9525</xdr:colOff>
                    <xdr:row>8</xdr:row>
                    <xdr:rowOff>9525</xdr:rowOff>
                  </from>
                  <to>
                    <xdr:col>9</xdr:col>
                    <xdr:colOff>304800</xdr:colOff>
                    <xdr:row>8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5" name="Drop Down 12">
              <controlPr defaultSize="0" autoLine="0" autoPict="0">
                <anchor moveWithCells="1">
                  <from>
                    <xdr:col>2</xdr:col>
                    <xdr:colOff>19050</xdr:colOff>
                    <xdr:row>14</xdr:row>
                    <xdr:rowOff>9525</xdr:rowOff>
                  </from>
                  <to>
                    <xdr:col>3</xdr:col>
                    <xdr:colOff>295275</xdr:colOff>
                    <xdr:row>14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6" name="Drop Down 13">
              <controlPr defaultSize="0" autoLine="0" autoPict="0">
                <anchor moveWithCells="1">
                  <from>
                    <xdr:col>8</xdr:col>
                    <xdr:colOff>19050</xdr:colOff>
                    <xdr:row>14</xdr:row>
                    <xdr:rowOff>9525</xdr:rowOff>
                  </from>
                  <to>
                    <xdr:col>9</xdr:col>
                    <xdr:colOff>304800</xdr:colOff>
                    <xdr:row>14</xdr:row>
                    <xdr:rowOff>371475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B7C3E97-C8A3-4D4F-9109-87190455E741}">
            <xm:f>Gerste!$C$193&lt;Gerste!$C$194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Y5 B11:D11 B4:D4 B5:F8 B10:F10 C15 C9:F9 H4:J11</xm:sqref>
        </x14:conditionalFormatting>
        <x14:conditionalFormatting xmlns:xm="http://schemas.microsoft.com/office/excel/2006/main">
          <x14:cfRule type="expression" priority="20" id="{774D678D-74BF-495B-825F-C51ED443C90C}">
            <xm:f>Gerste!$C$193&lt;Gerste!$C$194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E10</xm:sqref>
        </x14:conditionalFormatting>
        <x14:conditionalFormatting xmlns:xm="http://schemas.microsoft.com/office/excel/2006/main">
          <x14:cfRule type="expression" priority="10" id="{E8797EB1-E83D-45E3-9D78-07AD9DA495A0}">
            <xm:f>Gerste!$C$193&lt;Gerste!$C$194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I15</xm:sqref>
        </x14:conditionalFormatting>
        <x14:conditionalFormatting xmlns:xm="http://schemas.microsoft.com/office/excel/2006/main">
          <x14:cfRule type="expression" priority="15" id="{717F274A-2730-4F79-BA81-A5F29EE0081A}">
            <xm:f>Gerste!$C$193&lt;Gerste!$C$194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E4:F4</xm:sqref>
        </x14:conditionalFormatting>
        <x14:conditionalFormatting xmlns:xm="http://schemas.microsoft.com/office/excel/2006/main">
          <x14:cfRule type="expression" priority="13" id="{C6EA818E-0071-4887-A753-F0A442EECEC7}">
            <xm:f>Gerste!$C$193&lt;Gerste!$C$194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B9</xm:sqref>
        </x14:conditionalFormatting>
        <x14:conditionalFormatting xmlns:xm="http://schemas.microsoft.com/office/excel/2006/main">
          <x14:cfRule type="expression" priority="1" id="{EFC16216-001A-4D0B-9B2E-C38FB2C081FB}">
            <xm:f>Gerste!$C$193&lt;Gerste!$C$194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K5:L10</xm:sqref>
        </x14:conditionalFormatting>
        <x14:conditionalFormatting xmlns:xm="http://schemas.microsoft.com/office/excel/2006/main">
          <x14:cfRule type="expression" priority="3" id="{E709183B-7812-44DA-8A9B-E6A1861EFF17}">
            <xm:f>Gerste!$C$193&lt;Gerste!$C$194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K10</xm:sqref>
        </x14:conditionalFormatting>
        <x14:conditionalFormatting xmlns:xm="http://schemas.microsoft.com/office/excel/2006/main">
          <x14:cfRule type="expression" priority="2" id="{4E7C998F-1AA7-489E-BA2B-0305A2BDD161}">
            <xm:f>Gerste!$C$193&lt;Gerste!$C$194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K4:L4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33"/>
  <sheetViews>
    <sheetView showGridLines="0" workbookViewId="0">
      <selection activeCell="M18" sqref="B1:M1048576"/>
    </sheetView>
  </sheetViews>
  <sheetFormatPr baseColWidth="10" defaultRowHeight="12.75" x14ac:dyDescent="0.2"/>
  <cols>
    <col min="1" max="1" width="11.42578125" style="30"/>
    <col min="2" max="2" width="27" style="30" hidden="1" customWidth="1"/>
    <col min="3" max="3" width="8.85546875" style="30" hidden="1" customWidth="1"/>
    <col min="4" max="4" width="4.5703125" style="30" hidden="1" customWidth="1"/>
    <col min="5" max="7" width="11.42578125" style="30" hidden="1" customWidth="1"/>
    <col min="8" max="8" width="2.7109375" style="30" hidden="1" customWidth="1"/>
    <col min="9" max="9" width="11.42578125" style="30" hidden="1" customWidth="1"/>
    <col min="10" max="10" width="15.42578125" style="30" hidden="1" customWidth="1"/>
    <col min="11" max="13" width="11.42578125" style="30" hidden="1" customWidth="1"/>
    <col min="14" max="16384" width="11.42578125" style="30"/>
  </cols>
  <sheetData>
    <row r="5" spans="1:12" ht="47.25" customHeight="1" x14ac:dyDescent="0.2">
      <c r="A5" s="30" t="s">
        <v>40</v>
      </c>
      <c r="B5" s="203" t="s">
        <v>35</v>
      </c>
      <c r="C5" s="204"/>
      <c r="D5" s="205"/>
      <c r="E5" s="20" t="s">
        <v>34</v>
      </c>
      <c r="F5" s="20" t="s">
        <v>5</v>
      </c>
      <c r="G5" s="20" t="s">
        <v>6</v>
      </c>
      <c r="H5" s="20"/>
      <c r="I5" s="100" t="s">
        <v>39</v>
      </c>
      <c r="J5" s="98" t="s">
        <v>48</v>
      </c>
      <c r="K5" s="99" t="s">
        <v>40</v>
      </c>
    </row>
    <row r="6" spans="1:12" ht="30" customHeight="1" x14ac:dyDescent="0.2">
      <c r="A6" s="30">
        <v>14</v>
      </c>
      <c r="B6" s="85" t="s">
        <v>28</v>
      </c>
      <c r="C6" s="86">
        <v>15.1</v>
      </c>
      <c r="D6" s="37"/>
      <c r="E6" s="29">
        <v>1.4</v>
      </c>
      <c r="F6" s="29">
        <v>1.3</v>
      </c>
      <c r="G6" s="29">
        <v>1.4</v>
      </c>
      <c r="H6" s="29"/>
      <c r="I6" s="31">
        <v>1.3</v>
      </c>
      <c r="J6" s="92">
        <v>9.1</v>
      </c>
      <c r="K6" s="92">
        <v>8.5</v>
      </c>
      <c r="L6" s="91"/>
    </row>
    <row r="7" spans="1:12" ht="30" customHeight="1" x14ac:dyDescent="0.2">
      <c r="B7" s="59" t="s">
        <v>28</v>
      </c>
      <c r="C7" s="42">
        <v>20.100000000000001</v>
      </c>
      <c r="D7" s="37"/>
      <c r="E7" s="29">
        <v>1.5</v>
      </c>
      <c r="F7" s="29">
        <v>1.4</v>
      </c>
      <c r="G7" s="29">
        <v>1.5</v>
      </c>
      <c r="H7" s="29"/>
    </row>
    <row r="8" spans="1:12" ht="30" customHeight="1" x14ac:dyDescent="0.2">
      <c r="B8" s="5" t="s">
        <v>11</v>
      </c>
      <c r="C8" s="34">
        <v>15.1</v>
      </c>
      <c r="D8" s="37"/>
      <c r="E8" s="35"/>
      <c r="F8" s="35"/>
      <c r="G8" s="36"/>
      <c r="H8" s="36"/>
    </row>
    <row r="9" spans="1:12" ht="15" customHeight="1" x14ac:dyDescent="0.2"/>
    <row r="10" spans="1:12" ht="25.5" hidden="1" x14ac:dyDescent="0.2">
      <c r="A10" s="51" t="s">
        <v>34</v>
      </c>
      <c r="B10" s="5" t="s">
        <v>8</v>
      </c>
      <c r="C10" s="31">
        <v>63.1</v>
      </c>
      <c r="D10" s="78"/>
      <c r="E10" s="32">
        <v>-0.1</v>
      </c>
      <c r="F10" s="79"/>
      <c r="G10" s="80"/>
      <c r="H10" s="80"/>
    </row>
    <row r="11" spans="1:12" ht="25.5" hidden="1" x14ac:dyDescent="0.2">
      <c r="A11" s="51" t="s">
        <v>6</v>
      </c>
      <c r="B11" s="5" t="s">
        <v>8</v>
      </c>
      <c r="C11" s="31">
        <v>54.1</v>
      </c>
      <c r="D11" s="81"/>
      <c r="E11" s="63"/>
      <c r="F11" s="63"/>
      <c r="G11" s="32">
        <v>-0.25</v>
      </c>
      <c r="H11" s="32"/>
    </row>
    <row r="12" spans="1:12" ht="30" hidden="1" customHeight="1" x14ac:dyDescent="0.2">
      <c r="B12" s="5" t="s">
        <v>10</v>
      </c>
      <c r="C12" s="31">
        <v>0.1</v>
      </c>
      <c r="D12" s="31">
        <v>0.5</v>
      </c>
      <c r="E12" s="63"/>
      <c r="F12" s="32">
        <v>-0.25</v>
      </c>
      <c r="G12" s="82"/>
      <c r="H12" s="82"/>
    </row>
    <row r="13" spans="1:12" ht="30" hidden="1" customHeight="1" x14ac:dyDescent="0.2">
      <c r="B13" s="5" t="s">
        <v>10</v>
      </c>
      <c r="C13" s="31">
        <v>0.6</v>
      </c>
      <c r="D13" s="33">
        <v>1</v>
      </c>
      <c r="E13" s="63"/>
      <c r="F13" s="32">
        <v>-0.4</v>
      </c>
      <c r="G13" s="82"/>
      <c r="H13" s="82"/>
    </row>
    <row r="14" spans="1:12" ht="30" hidden="1" customHeight="1" x14ac:dyDescent="0.2">
      <c r="B14" s="5" t="s">
        <v>9</v>
      </c>
      <c r="C14" s="31">
        <v>1.1000000000000001</v>
      </c>
      <c r="D14" s="31"/>
      <c r="E14" s="83"/>
      <c r="F14" s="32">
        <v>-0.6</v>
      </c>
      <c r="G14" s="84"/>
      <c r="H14" s="84"/>
    </row>
    <row r="15" spans="1:12" x14ac:dyDescent="0.2">
      <c r="J15" s="51" t="s">
        <v>49</v>
      </c>
      <c r="K15" s="51" t="s">
        <v>40</v>
      </c>
      <c r="L15" s="51" t="s">
        <v>50</v>
      </c>
    </row>
    <row r="16" spans="1:12" ht="30" customHeight="1" x14ac:dyDescent="0.2">
      <c r="B16" s="5" t="s">
        <v>41</v>
      </c>
      <c r="C16" s="92">
        <v>0</v>
      </c>
      <c r="J16" s="51">
        <v>0</v>
      </c>
      <c r="K16" s="51"/>
      <c r="L16" s="51"/>
    </row>
    <row r="17" spans="1:13" ht="30" customHeight="1" x14ac:dyDescent="0.2">
      <c r="B17" s="5" t="s">
        <v>41</v>
      </c>
      <c r="C17" s="33">
        <v>6</v>
      </c>
      <c r="D17" s="31"/>
      <c r="E17" s="37"/>
      <c r="F17" s="35"/>
      <c r="G17" s="35"/>
      <c r="H17" s="8"/>
      <c r="J17" s="92">
        <v>0.5</v>
      </c>
      <c r="K17" s="96">
        <v>9</v>
      </c>
      <c r="L17" s="93">
        <v>6</v>
      </c>
    </row>
    <row r="18" spans="1:13" ht="30.75" customHeight="1" x14ac:dyDescent="0.2">
      <c r="B18" s="5" t="s">
        <v>41</v>
      </c>
      <c r="C18" s="33">
        <v>9</v>
      </c>
      <c r="D18" s="31"/>
      <c r="E18" s="37"/>
      <c r="F18" s="35"/>
      <c r="G18" s="35"/>
      <c r="H18" s="8"/>
      <c r="J18" s="95">
        <v>1</v>
      </c>
      <c r="K18" s="96">
        <v>9</v>
      </c>
      <c r="L18" s="30" t="s">
        <v>45</v>
      </c>
    </row>
    <row r="19" spans="1:13" x14ac:dyDescent="0.2">
      <c r="J19" s="51" t="s">
        <v>49</v>
      </c>
      <c r="K19" s="51" t="s">
        <v>40</v>
      </c>
      <c r="L19" s="51" t="s">
        <v>50</v>
      </c>
    </row>
    <row r="20" spans="1:13" ht="30" customHeight="1" x14ac:dyDescent="0.2">
      <c r="B20" s="5" t="s">
        <v>43</v>
      </c>
      <c r="C20" s="33">
        <v>0</v>
      </c>
      <c r="D20" s="31"/>
      <c r="E20" s="37"/>
      <c r="F20" s="35"/>
      <c r="G20" s="35"/>
      <c r="H20" s="8"/>
      <c r="J20" s="95">
        <v>0.5</v>
      </c>
      <c r="K20" s="96">
        <v>2</v>
      </c>
      <c r="M20" s="94" t="s">
        <v>42</v>
      </c>
    </row>
    <row r="21" spans="1:13" ht="30" customHeight="1" x14ac:dyDescent="0.2">
      <c r="B21" s="5" t="s">
        <v>43</v>
      </c>
      <c r="C21" s="33">
        <v>2.1</v>
      </c>
      <c r="D21" s="31"/>
      <c r="E21" s="37"/>
      <c r="F21" s="35"/>
      <c r="G21" s="35"/>
      <c r="H21" s="8"/>
      <c r="J21" s="95">
        <v>1</v>
      </c>
      <c r="K21" s="96">
        <v>2</v>
      </c>
      <c r="M21" s="94" t="s">
        <v>54</v>
      </c>
    </row>
    <row r="22" spans="1:13" x14ac:dyDescent="0.2">
      <c r="K22" s="93"/>
    </row>
    <row r="23" spans="1:13" ht="30" customHeight="1" x14ac:dyDescent="0.2">
      <c r="B23" s="5" t="s">
        <v>44</v>
      </c>
      <c r="C23" s="33"/>
      <c r="D23" s="31"/>
      <c r="E23" s="37"/>
      <c r="F23" s="35"/>
      <c r="G23" s="35"/>
      <c r="H23" s="8"/>
      <c r="J23" s="95">
        <v>1.5</v>
      </c>
      <c r="K23" s="96">
        <v>40</v>
      </c>
    </row>
    <row r="24" spans="1:13" x14ac:dyDescent="0.2">
      <c r="C24" s="30" t="s">
        <v>47</v>
      </c>
      <c r="K24" s="93"/>
    </row>
    <row r="25" spans="1:13" ht="30" customHeight="1" x14ac:dyDescent="0.2">
      <c r="B25" s="5" t="s">
        <v>46</v>
      </c>
      <c r="C25" s="33">
        <v>5</v>
      </c>
      <c r="D25" s="31"/>
      <c r="E25" s="37"/>
      <c r="F25" s="35"/>
      <c r="G25" s="35"/>
      <c r="H25" s="8"/>
      <c r="J25" s="97">
        <v>0.25</v>
      </c>
      <c r="K25" s="36"/>
    </row>
    <row r="26" spans="1:13" ht="30" customHeight="1" x14ac:dyDescent="0.2">
      <c r="B26" s="5" t="s">
        <v>46</v>
      </c>
      <c r="C26" s="33">
        <v>7.5</v>
      </c>
      <c r="D26" s="31"/>
      <c r="E26" s="37"/>
      <c r="F26" s="35"/>
      <c r="G26" s="35"/>
      <c r="H26" s="8"/>
      <c r="J26" s="97">
        <v>0.5</v>
      </c>
      <c r="K26" s="36"/>
    </row>
    <row r="27" spans="1:13" ht="30" customHeight="1" x14ac:dyDescent="0.2">
      <c r="B27" s="5" t="s">
        <v>46</v>
      </c>
      <c r="C27" s="33">
        <v>10</v>
      </c>
      <c r="D27" s="31"/>
      <c r="E27" s="37"/>
      <c r="F27" s="35"/>
      <c r="G27" s="35"/>
      <c r="H27" s="8"/>
      <c r="J27" s="97">
        <v>0.75</v>
      </c>
      <c r="K27" s="36"/>
    </row>
    <row r="29" spans="1:13" ht="30" customHeight="1" x14ac:dyDescent="0.2"/>
    <row r="30" spans="1:13" ht="30" customHeight="1" x14ac:dyDescent="0.2">
      <c r="A30" s="92">
        <v>1</v>
      </c>
      <c r="B30" s="92" t="s">
        <v>71</v>
      </c>
    </row>
    <row r="31" spans="1:13" ht="30" customHeight="1" x14ac:dyDescent="0.2">
      <c r="A31" s="92">
        <v>2</v>
      </c>
      <c r="B31" s="92" t="s">
        <v>74</v>
      </c>
    </row>
    <row r="32" spans="1:13" ht="30" customHeight="1" x14ac:dyDescent="0.2"/>
    <row r="33" ht="30" customHeight="1" x14ac:dyDescent="0.2"/>
  </sheetData>
  <sheetProtection password="CF35" sheet="1" objects="1" scenarios="1" selectLockedCells="1"/>
  <mergeCells count="1">
    <mergeCell ref="B5:D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6</vt:i4>
      </vt:variant>
    </vt:vector>
  </HeadingPairs>
  <TitlesOfParts>
    <vt:vector size="13" baseType="lpstr">
      <vt:lpstr>Gerste</vt:lpstr>
      <vt:lpstr>Triticale</vt:lpstr>
      <vt:lpstr>Roggen</vt:lpstr>
      <vt:lpstr>Weizen</vt:lpstr>
      <vt:lpstr>Hafer</vt:lpstr>
      <vt:lpstr>Raps</vt:lpstr>
      <vt:lpstr>Basisdaten</vt:lpstr>
      <vt:lpstr>Gerste!Druckbereich</vt:lpstr>
      <vt:lpstr>Hafer!Druckbereich</vt:lpstr>
      <vt:lpstr>Raps!Druckbereich</vt:lpstr>
      <vt:lpstr>Roggen!Druckbereich</vt:lpstr>
      <vt:lpstr>Triticale!Druckbereich</vt:lpstr>
      <vt:lpstr>Weizen!Druckbereich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Rainer Möller</dc:creator>
  <cp:lastModifiedBy>Rainer Möller</cp:lastModifiedBy>
  <cp:lastPrinted>2015-07-07T08:17:33Z</cp:lastPrinted>
  <dcterms:created xsi:type="dcterms:W3CDTF">2015-03-09T16:19:43Z</dcterms:created>
  <dcterms:modified xsi:type="dcterms:W3CDTF">2016-06-29T11:43:07Z</dcterms:modified>
</cp:coreProperties>
</file>