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Blat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/>
  <c r="C48"/>
  <c r="H48"/>
  <c r="L48"/>
  <c r="P15"/>
  <c r="C42"/>
  <c r="H42"/>
  <c r="L42"/>
  <c r="P12"/>
  <c r="C36"/>
  <c r="H36"/>
  <c r="L36"/>
  <c r="P9"/>
  <c r="C30"/>
  <c r="H30"/>
  <c r="L30"/>
  <c r="L52"/>
  <c r="H12"/>
  <c r="L53"/>
  <c r="N18"/>
  <c r="O18"/>
  <c r="Q18"/>
  <c r="P17"/>
  <c r="O17"/>
  <c r="N17"/>
  <c r="N15"/>
  <c r="O15"/>
  <c r="Q15"/>
  <c r="P14"/>
  <c r="O14"/>
  <c r="N14"/>
  <c r="N12"/>
  <c r="O12"/>
  <c r="Q12"/>
  <c r="P11"/>
  <c r="O11"/>
  <c r="N11"/>
  <c r="N9"/>
  <c r="O9"/>
  <c r="Q9"/>
  <c r="P8"/>
  <c r="O8"/>
  <c r="N8"/>
  <c r="H7"/>
</calcChain>
</file>

<file path=xl/sharedStrings.xml><?xml version="1.0" encoding="utf-8"?>
<sst xmlns="http://schemas.openxmlformats.org/spreadsheetml/2006/main" count="67" uniqueCount="37">
  <si>
    <t>&gt;50 mg/l</t>
  </si>
  <si>
    <t>Anz.</t>
  </si>
  <si>
    <t>%</t>
  </si>
  <si>
    <t>Summe</t>
  </si>
  <si>
    <t>Acker</t>
  </si>
  <si>
    <t>Grünland</t>
  </si>
  <si>
    <t>Wald</t>
  </si>
  <si>
    <t>Siedlung</t>
  </si>
  <si>
    <t>Acker und Sonderkulturen</t>
  </si>
  <si>
    <t>&lt;=25 mg/l</t>
  </si>
  <si>
    <t>25-50 mg/l</t>
  </si>
  <si>
    <t>Andere</t>
  </si>
  <si>
    <t>Ohne "Andere":</t>
  </si>
  <si>
    <t>Landnutzungsarten in Deutschland</t>
  </si>
  <si>
    <t>Anteil</t>
  </si>
  <si>
    <t>Quelle: Statistisches Bundesamt via BMUB</t>
  </si>
  <si>
    <t>Quelle: Eigene Berechnung nach statistischem Bundesamt via BMUB</t>
  </si>
  <si>
    <t>Q:uelle https://www.umweltbundesamt.de/sites/default/files/medien/384/bilder/3_abb_verteil-nitratgeh-landnutz_2013-10-30_neu.png abgerufen am 2.2.2017</t>
  </si>
  <si>
    <t>Berechnung des Anteils der Messstellen &gt; 50 mg/l Nitrat unter Berücksichtigung der Anteile der Landnutzungsarten:</t>
  </si>
  <si>
    <t>Anteil der belasteten Messstellen unter Acker</t>
  </si>
  <si>
    <t>X</t>
  </si>
  <si>
    <t>Anteil Ackers an der Gesamtfläche Deutschlands</t>
  </si>
  <si>
    <t>=</t>
  </si>
  <si>
    <t>Abhängigkeit der Nitratmesswerte im Grundwasser von der Landnutzung, 2010</t>
  </si>
  <si>
    <t>Beitrag "Acker" zu den belasteten Grundwassermesstellen (Basis 95,2%)</t>
  </si>
  <si>
    <t>Anteil der belasteten Messstellen unter Grünland</t>
  </si>
  <si>
    <t>Anteil Grünlands an der Gesamtfläche Deutschlands</t>
  </si>
  <si>
    <t>Beitrag "Grünland" zu den belasteten Grundwassermesstellen (Basis 95,2%)</t>
  </si>
  <si>
    <t>Anteil der belasteten Messstellen unter Wald</t>
  </si>
  <si>
    <t>Anteil Waldes an der Gesamtfläche Deutschlands</t>
  </si>
  <si>
    <t>Beitrag "Wald" zu den belasteten Grundwassermesstellen (Basis 95,2%)</t>
  </si>
  <si>
    <t>Anteil der belasteten Messstellen unter Siedlung</t>
  </si>
  <si>
    <t>Anteil Siedlung an der Gesamtfläche Deutschlands</t>
  </si>
  <si>
    <t>Beitrag "Siedlung" zu den belasteten Grundwassermesstellen (Basis 95,2%)</t>
  </si>
  <si>
    <t>Summe:</t>
  </si>
  <si>
    <t>Aufrechnung von 95,2% auf 100 %:</t>
  </si>
  <si>
    <t>Alle Infos zum Nitratbericht 2016 der Bundesregierung finden Sie in der top agrar 3/2017 ab Seite 58.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</si>
</sst>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i/>
      <sz val="12"/>
      <color theme="1"/>
      <name val="Arial"/>
    </font>
    <font>
      <i/>
      <sz val="12"/>
      <color rgb="FF000000"/>
      <name val="Arial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7" fontId="0" fillId="0" borderId="0" xfId="0" applyNumberFormat="1"/>
    <xf numFmtId="10" fontId="0" fillId="0" borderId="0" xfId="0" applyNumberForma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wrapText="1"/>
    </xf>
    <xf numFmtId="164" fontId="0" fillId="0" borderId="0" xfId="1" applyNumberFormat="1" applyFont="1" applyBorder="1"/>
    <xf numFmtId="164" fontId="0" fillId="0" borderId="6" xfId="0" applyNumberFormat="1" applyBorder="1"/>
    <xf numFmtId="0" fontId="6" fillId="0" borderId="5" xfId="0" applyFont="1" applyBorder="1"/>
    <xf numFmtId="164" fontId="0" fillId="0" borderId="6" xfId="1" applyNumberFormat="1" applyFont="1" applyBorder="1"/>
    <xf numFmtId="0" fontId="8" fillId="0" borderId="7" xfId="0" applyFont="1" applyBorder="1"/>
    <xf numFmtId="164" fontId="0" fillId="0" borderId="8" xfId="1" applyNumberFormat="1" applyFont="1" applyBorder="1"/>
    <xf numFmtId="164" fontId="0" fillId="0" borderId="9" xfId="0" applyNumberFormat="1" applyBorder="1"/>
    <xf numFmtId="1" fontId="0" fillId="0" borderId="0" xfId="0" applyNumberFormat="1" applyBorder="1"/>
    <xf numFmtId="0" fontId="7" fillId="0" borderId="5" xfId="0" applyFont="1" applyBorder="1"/>
    <xf numFmtId="0" fontId="0" fillId="0" borderId="8" xfId="0" applyBorder="1"/>
    <xf numFmtId="164" fontId="9" fillId="0" borderId="1" xfId="1" applyNumberFormat="1" applyFont="1" applyBorder="1" applyAlignment="1">
      <alignment wrapText="1"/>
    </xf>
    <xf numFmtId="164" fontId="0" fillId="0" borderId="0" xfId="0" applyNumberFormat="1" applyBorder="1"/>
    <xf numFmtId="1" fontId="0" fillId="0" borderId="5" xfId="0" applyNumberFormat="1" applyBorder="1"/>
    <xf numFmtId="164" fontId="0" fillId="0" borderId="5" xfId="1" applyNumberFormat="1" applyFont="1" applyBorder="1"/>
    <xf numFmtId="0" fontId="0" fillId="0" borderId="7" xfId="0" applyBorder="1"/>
    <xf numFmtId="0" fontId="0" fillId="0" borderId="9" xfId="0" applyBorder="1"/>
    <xf numFmtId="0" fontId="7" fillId="0" borderId="0" xfId="0" applyFont="1" applyBorder="1"/>
    <xf numFmtId="0" fontId="7" fillId="0" borderId="8" xfId="0" applyFont="1" applyBorder="1"/>
    <xf numFmtId="1" fontId="9" fillId="0" borderId="8" xfId="0" applyNumberFormat="1" applyFont="1" applyBorder="1" applyAlignment="1">
      <alignment horizontal="left" wrapText="1"/>
    </xf>
    <xf numFmtId="1" fontId="9" fillId="0" borderId="9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9" fillId="0" borderId="0" xfId="0" applyFont="1"/>
  </cellXfs>
  <cellStyles count="96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Prozent" xfId="1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1314450</xdr:colOff>
      <xdr:row>14</xdr:row>
      <xdr:rowOff>0</xdr:rowOff>
    </xdr:from>
    <xdr:to>
      <xdr:col>4</xdr:col>
      <xdr:colOff>590550</xdr:colOff>
      <xdr:row>23</xdr:row>
      <xdr:rowOff>38100</xdr:rowOff>
    </xdr:to>
    <xdr:sp macro="" textlink="">
      <xdr:nvSpPr>
        <xdr:cNvPr id="4" name="Pfeil nach unten 3"/>
        <xdr:cNvSpPr/>
      </xdr:nvSpPr>
      <xdr:spPr>
        <a:xfrm>
          <a:off x="3295650" y="2876550"/>
          <a:ext cx="1809750" cy="198120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12</xdr:col>
      <xdr:colOff>1619250</xdr:colOff>
      <xdr:row>19</xdr:row>
      <xdr:rowOff>76200</xdr:rowOff>
    </xdr:from>
    <xdr:to>
      <xdr:col>13</xdr:col>
      <xdr:colOff>876300</xdr:colOff>
      <xdr:row>23</xdr:row>
      <xdr:rowOff>76200</xdr:rowOff>
    </xdr:to>
    <xdr:sp macro="" textlink="">
      <xdr:nvSpPr>
        <xdr:cNvPr id="5" name="Pfeil nach unten 4"/>
        <xdr:cNvSpPr/>
      </xdr:nvSpPr>
      <xdr:spPr>
        <a:xfrm>
          <a:off x="14001750" y="4133850"/>
          <a:ext cx="933450" cy="76200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tabSelected="1" zoomScale="60" zoomScaleNormal="60" workbookViewId="0">
      <selection activeCell="A17" sqref="A17"/>
    </sheetView>
  </sheetViews>
  <sheetFormatPr baseColWidth="10" defaultRowHeight="15"/>
  <cols>
    <col min="3" max="3" width="17.88671875" customWidth="1"/>
    <col min="11" max="11" width="10.77734375" customWidth="1"/>
    <col min="13" max="13" width="19.5546875" customWidth="1"/>
    <col min="15" max="15" width="14.6640625" customWidth="1"/>
  </cols>
  <sheetData>
    <row r="2" spans="1:17" ht="18">
      <c r="B2" s="39" t="s">
        <v>36</v>
      </c>
    </row>
    <row r="4" spans="1:17" ht="15.75">
      <c r="B4" s="9" t="s">
        <v>13</v>
      </c>
      <c r="C4" s="10"/>
      <c r="D4" s="10"/>
      <c r="E4" s="10"/>
      <c r="F4" s="10"/>
      <c r="G4" s="10"/>
      <c r="H4" s="11"/>
      <c r="L4" s="9" t="s">
        <v>23</v>
      </c>
      <c r="M4" s="10"/>
      <c r="N4" s="10"/>
      <c r="O4" s="10"/>
      <c r="P4" s="10"/>
      <c r="Q4" s="11"/>
    </row>
    <row r="5" spans="1:17">
      <c r="B5" s="12"/>
      <c r="C5" s="13"/>
      <c r="D5" s="13"/>
      <c r="E5" s="13"/>
      <c r="F5" s="13"/>
      <c r="G5" s="13"/>
      <c r="H5" s="14"/>
      <c r="L5" s="12"/>
      <c r="M5" s="13"/>
      <c r="N5" s="13"/>
      <c r="O5" s="13"/>
      <c r="P5" s="13"/>
      <c r="Q5" s="14"/>
    </row>
    <row r="6" spans="1:17" ht="30">
      <c r="B6" s="12"/>
      <c r="C6" s="15" t="s">
        <v>8</v>
      </c>
      <c r="D6" s="13" t="s">
        <v>5</v>
      </c>
      <c r="E6" s="13" t="s">
        <v>6</v>
      </c>
      <c r="F6" s="13" t="s">
        <v>7</v>
      </c>
      <c r="G6" s="13" t="s">
        <v>11</v>
      </c>
      <c r="H6" s="14" t="s">
        <v>3</v>
      </c>
      <c r="L6" s="12"/>
      <c r="M6" s="13"/>
      <c r="N6" s="13"/>
      <c r="O6" s="13"/>
      <c r="P6" s="13"/>
      <c r="Q6" s="14"/>
    </row>
    <row r="7" spans="1:17">
      <c r="B7" s="12" t="s">
        <v>14</v>
      </c>
      <c r="C7" s="16">
        <v>0.377</v>
      </c>
      <c r="D7" s="16">
        <v>0.13800000000000001</v>
      </c>
      <c r="E7" s="16">
        <v>0.30199999999999999</v>
      </c>
      <c r="F7" s="16">
        <v>0.13500000000000001</v>
      </c>
      <c r="G7" s="16">
        <v>4.8000000000000001E-2</v>
      </c>
      <c r="H7" s="17">
        <f>SUM(C7:G7)</f>
        <v>1</v>
      </c>
      <c r="L7" s="12"/>
      <c r="M7" s="13"/>
      <c r="N7" s="13" t="s">
        <v>9</v>
      </c>
      <c r="O7" s="13" t="s">
        <v>10</v>
      </c>
      <c r="P7" s="13" t="s">
        <v>0</v>
      </c>
      <c r="Q7" s="14" t="s">
        <v>3</v>
      </c>
    </row>
    <row r="8" spans="1:17">
      <c r="B8" s="18" t="s">
        <v>15</v>
      </c>
      <c r="C8" s="13"/>
      <c r="D8" s="13"/>
      <c r="E8" s="13"/>
      <c r="F8" s="13"/>
      <c r="G8" s="13"/>
      <c r="H8" s="14"/>
      <c r="L8" s="12" t="s">
        <v>4</v>
      </c>
      <c r="M8" s="13" t="s">
        <v>1</v>
      </c>
      <c r="N8" s="23">
        <f>N9*$M$44</f>
        <v>0</v>
      </c>
      <c r="O8" s="23">
        <f>O9*$M$44</f>
        <v>0</v>
      </c>
      <c r="P8" s="23">
        <f>P9*$M$44</f>
        <v>0</v>
      </c>
      <c r="Q8" s="14">
        <v>328</v>
      </c>
    </row>
    <row r="9" spans="1:17">
      <c r="B9" s="12"/>
      <c r="C9" s="13"/>
      <c r="D9" s="13"/>
      <c r="E9" s="13"/>
      <c r="F9" s="13"/>
      <c r="G9" s="13"/>
      <c r="H9" s="14"/>
      <c r="L9" s="12"/>
      <c r="M9" s="13" t="s">
        <v>2</v>
      </c>
      <c r="N9" s="16">
        <f>0.235+0.128+0.134</f>
        <v>0.497</v>
      </c>
      <c r="O9" s="16">
        <f>0.271</f>
        <v>0.27100000000000002</v>
      </c>
      <c r="P9" s="16">
        <f>0.146+0.085</f>
        <v>0.23099999999999998</v>
      </c>
      <c r="Q9" s="19">
        <f>SUM(N9:P9)</f>
        <v>0.999</v>
      </c>
    </row>
    <row r="10" spans="1:17">
      <c r="B10" s="12" t="s">
        <v>12</v>
      </c>
      <c r="C10" s="13"/>
      <c r="D10" s="13"/>
      <c r="E10" s="13"/>
      <c r="F10" s="13"/>
      <c r="G10" s="13"/>
      <c r="H10" s="14"/>
      <c r="L10" s="12"/>
      <c r="M10" s="13"/>
      <c r="N10" s="13"/>
      <c r="O10" s="13"/>
      <c r="P10" s="13"/>
      <c r="Q10" s="14"/>
    </row>
    <row r="11" spans="1:17">
      <c r="B11" s="12"/>
      <c r="C11" s="13" t="s">
        <v>8</v>
      </c>
      <c r="D11" s="13" t="s">
        <v>5</v>
      </c>
      <c r="E11" s="13" t="s">
        <v>6</v>
      </c>
      <c r="F11" s="13" t="s">
        <v>7</v>
      </c>
      <c r="G11" s="13"/>
      <c r="H11" s="14" t="s">
        <v>3</v>
      </c>
      <c r="L11" s="24" t="s">
        <v>5</v>
      </c>
      <c r="M11" s="13" t="s">
        <v>1</v>
      </c>
      <c r="N11" s="23">
        <f>N12*$M$47</f>
        <v>0</v>
      </c>
      <c r="O11" s="23">
        <f>O12*$M$47</f>
        <v>0</v>
      </c>
      <c r="P11" s="23">
        <f>P12*$M$47</f>
        <v>0</v>
      </c>
      <c r="Q11" s="14">
        <v>92</v>
      </c>
    </row>
    <row r="12" spans="1:17">
      <c r="B12" s="12" t="s">
        <v>14</v>
      </c>
      <c r="C12" s="16">
        <v>0.377</v>
      </c>
      <c r="D12" s="16">
        <v>0.13800000000000001</v>
      </c>
      <c r="E12" s="16">
        <v>0.30199999999999999</v>
      </c>
      <c r="F12" s="16">
        <v>0.13500000000000001</v>
      </c>
      <c r="G12" s="16"/>
      <c r="H12" s="19">
        <f>SUM(C12:F12)</f>
        <v>0.95199999999999996</v>
      </c>
      <c r="L12" s="12"/>
      <c r="M12" s="13" t="s">
        <v>2</v>
      </c>
      <c r="N12" s="16">
        <f>0.315+0.239+0.261</f>
        <v>0.81500000000000006</v>
      </c>
      <c r="O12" s="16">
        <f>0.12</f>
        <v>0.12</v>
      </c>
      <c r="P12" s="16">
        <f>0.022+0.043</f>
        <v>6.5000000000000002E-2</v>
      </c>
      <c r="Q12" s="19">
        <f>SUM(N12:P12)</f>
        <v>1</v>
      </c>
    </row>
    <row r="13" spans="1:17">
      <c r="B13" s="20" t="s">
        <v>16</v>
      </c>
      <c r="C13" s="21"/>
      <c r="D13" s="21"/>
      <c r="E13" s="21"/>
      <c r="F13" s="21"/>
      <c r="G13" s="21"/>
      <c r="H13" s="22"/>
      <c r="L13" s="12"/>
      <c r="M13" s="13"/>
      <c r="N13" s="13"/>
      <c r="O13" s="13"/>
      <c r="P13" s="13"/>
      <c r="Q13" s="14"/>
    </row>
    <row r="14" spans="1:17">
      <c r="B14" s="5"/>
      <c r="L14" s="24" t="s">
        <v>6</v>
      </c>
      <c r="M14" s="13" t="s">
        <v>1</v>
      </c>
      <c r="N14" s="23">
        <f>N15*$M$50</f>
        <v>0</v>
      </c>
      <c r="O14" s="23">
        <f>O15*$M$50</f>
        <v>0</v>
      </c>
      <c r="P14" s="23">
        <f>P15*$M$50</f>
        <v>0</v>
      </c>
      <c r="Q14" s="14">
        <v>206</v>
      </c>
    </row>
    <row r="15" spans="1:17" ht="15.75">
      <c r="A15" s="3"/>
      <c r="L15" s="12"/>
      <c r="M15" s="13" t="s">
        <v>2</v>
      </c>
      <c r="N15" s="16">
        <f>0.311+0.354+0.204</f>
        <v>0.86899999999999999</v>
      </c>
      <c r="O15" s="16">
        <f>0.083</f>
        <v>8.3000000000000004E-2</v>
      </c>
      <c r="P15" s="16">
        <f>0.029+0.019</f>
        <v>4.8000000000000001E-2</v>
      </c>
      <c r="Q15" s="19">
        <f>SUM(N15:P15)</f>
        <v>1</v>
      </c>
    </row>
    <row r="16" spans="1:17">
      <c r="L16" s="12"/>
      <c r="M16" s="13"/>
      <c r="N16" s="13"/>
      <c r="O16" s="13"/>
      <c r="P16" s="13"/>
      <c r="Q16" s="14"/>
    </row>
    <row r="17" spans="1:17">
      <c r="L17" s="24" t="s">
        <v>7</v>
      </c>
      <c r="M17" s="13" t="s">
        <v>1</v>
      </c>
      <c r="N17" s="23">
        <f>N18*$M$53</f>
        <v>0</v>
      </c>
      <c r="O17" s="23">
        <f>O18*$M$53</f>
        <v>0</v>
      </c>
      <c r="P17" s="23">
        <f>P18*$M$53</f>
        <v>0</v>
      </c>
      <c r="Q17" s="14">
        <v>45</v>
      </c>
    </row>
    <row r="18" spans="1:17">
      <c r="C18" s="1"/>
      <c r="D18" s="1"/>
      <c r="E18" s="1"/>
      <c r="F18" s="1"/>
      <c r="J18" s="1"/>
      <c r="L18" s="12"/>
      <c r="M18" s="13" t="s">
        <v>2</v>
      </c>
      <c r="N18" s="16">
        <f>0.333+0.2+0.222</f>
        <v>0.755</v>
      </c>
      <c r="O18" s="16">
        <f>0.111</f>
        <v>0.111</v>
      </c>
      <c r="P18" s="16">
        <f>0.111+0.022</f>
        <v>0.13300000000000001</v>
      </c>
      <c r="Q18" s="19">
        <f>SUM(N18:P18)</f>
        <v>0.999</v>
      </c>
    </row>
    <row r="19" spans="1:17" ht="31.5" customHeight="1">
      <c r="C19" s="2"/>
      <c r="D19" s="2"/>
      <c r="E19" s="2"/>
      <c r="F19" s="2"/>
      <c r="G19" s="2"/>
      <c r="L19" s="36" t="s">
        <v>17</v>
      </c>
      <c r="M19" s="37"/>
      <c r="N19" s="37"/>
      <c r="O19" s="37"/>
      <c r="P19" s="37"/>
      <c r="Q19" s="38"/>
    </row>
    <row r="20" spans="1:17">
      <c r="B20" s="4"/>
    </row>
    <row r="25" spans="1:17" ht="15.75">
      <c r="B25" s="9" t="s">
        <v>18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1:17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</row>
    <row r="28" spans="1:17" ht="15.75">
      <c r="A28" s="3"/>
      <c r="B28" s="12" t="s">
        <v>19</v>
      </c>
      <c r="C28" s="13"/>
      <c r="D28" s="13"/>
      <c r="E28" s="13"/>
      <c r="F28" s="13" t="s">
        <v>20</v>
      </c>
      <c r="G28" s="13" t="s">
        <v>21</v>
      </c>
      <c r="H28" s="13"/>
      <c r="I28" s="13"/>
      <c r="J28" s="13"/>
      <c r="K28" s="13" t="s">
        <v>22</v>
      </c>
      <c r="L28" s="13" t="s">
        <v>24</v>
      </c>
      <c r="M28" s="13"/>
      <c r="N28" s="13"/>
      <c r="O28" s="13"/>
      <c r="P28" s="13"/>
      <c r="Q28" s="14"/>
    </row>
    <row r="29" spans="1:17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1:17">
      <c r="B30" s="12"/>
      <c r="C30" s="27">
        <f>P9</f>
        <v>0.23099999999999998</v>
      </c>
      <c r="D30" s="13"/>
      <c r="E30" s="13"/>
      <c r="F30" s="13" t="s">
        <v>20</v>
      </c>
      <c r="G30" s="13"/>
      <c r="H30" s="27">
        <f>C12</f>
        <v>0.377</v>
      </c>
      <c r="I30" s="13"/>
      <c r="J30" s="13"/>
      <c r="K30" s="13" t="s">
        <v>22</v>
      </c>
      <c r="L30" s="27">
        <f>C30*H30</f>
        <v>8.7086999999999998E-2</v>
      </c>
      <c r="M30" s="13"/>
      <c r="N30" s="13"/>
      <c r="O30" s="13"/>
      <c r="P30" s="13"/>
      <c r="Q30" s="14"/>
    </row>
    <row r="31" spans="1:17">
      <c r="B31" s="28"/>
      <c r="C31" s="2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</row>
    <row r="32" spans="1:17">
      <c r="B32" s="29"/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1:17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>
      <c r="B34" s="12" t="s">
        <v>25</v>
      </c>
      <c r="C34" s="13"/>
      <c r="D34" s="13"/>
      <c r="E34" s="13"/>
      <c r="F34" s="13" t="s">
        <v>20</v>
      </c>
      <c r="G34" s="13" t="s">
        <v>26</v>
      </c>
      <c r="H34" s="13"/>
      <c r="I34" s="13"/>
      <c r="J34" s="13"/>
      <c r="K34" s="13" t="s">
        <v>22</v>
      </c>
      <c r="L34" s="13" t="s">
        <v>27</v>
      </c>
      <c r="M34" s="13"/>
      <c r="N34" s="13"/>
      <c r="O34" s="13"/>
      <c r="P34" s="13"/>
      <c r="Q34" s="14"/>
    </row>
    <row r="35" spans="1:17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</row>
    <row r="36" spans="1:17">
      <c r="B36" s="12"/>
      <c r="C36" s="27">
        <f>P12</f>
        <v>6.5000000000000002E-2</v>
      </c>
      <c r="D36" s="13"/>
      <c r="E36" s="13"/>
      <c r="F36" s="13" t="s">
        <v>20</v>
      </c>
      <c r="G36" s="13"/>
      <c r="H36" s="27">
        <f>D12</f>
        <v>0.13800000000000001</v>
      </c>
      <c r="I36" s="13"/>
      <c r="J36" s="13"/>
      <c r="K36" s="13" t="s">
        <v>22</v>
      </c>
      <c r="L36" s="27">
        <f>C36*H36</f>
        <v>8.9700000000000005E-3</v>
      </c>
      <c r="M36" s="13"/>
      <c r="N36" s="13"/>
      <c r="O36" s="13"/>
      <c r="P36" s="13"/>
      <c r="Q36" s="14"/>
    </row>
    <row r="37" spans="1:17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</row>
    <row r="38" spans="1:17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</row>
    <row r="40" spans="1:17">
      <c r="B40" s="12" t="s">
        <v>28</v>
      </c>
      <c r="C40" s="13"/>
      <c r="D40" s="13"/>
      <c r="E40" s="13"/>
      <c r="F40" s="13" t="s">
        <v>20</v>
      </c>
      <c r="G40" s="13" t="s">
        <v>29</v>
      </c>
      <c r="H40" s="13"/>
      <c r="I40" s="13"/>
      <c r="J40" s="13"/>
      <c r="K40" s="13" t="s">
        <v>22</v>
      </c>
      <c r="L40" s="13" t="s">
        <v>30</v>
      </c>
      <c r="M40" s="13"/>
      <c r="N40" s="13"/>
      <c r="O40" s="13"/>
      <c r="P40" s="13"/>
      <c r="Q40" s="14"/>
    </row>
    <row r="41" spans="1:17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1:17">
      <c r="B42" s="12"/>
      <c r="C42" s="27">
        <f>P15</f>
        <v>4.8000000000000001E-2</v>
      </c>
      <c r="D42" s="13"/>
      <c r="E42" s="13"/>
      <c r="F42" s="13" t="s">
        <v>20</v>
      </c>
      <c r="G42" s="13"/>
      <c r="H42" s="27">
        <f>E12</f>
        <v>0.30199999999999999</v>
      </c>
      <c r="I42" s="13"/>
      <c r="J42" s="13"/>
      <c r="K42" s="13" t="s">
        <v>22</v>
      </c>
      <c r="L42" s="27">
        <f>C42*H42</f>
        <v>1.4496E-2</v>
      </c>
      <c r="M42" s="13"/>
      <c r="N42" s="13"/>
      <c r="O42" s="13"/>
      <c r="P42" s="13"/>
      <c r="Q42" s="14"/>
    </row>
    <row r="43" spans="1:17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15.75">
      <c r="A44" s="3"/>
      <c r="B44" s="12"/>
      <c r="C44" s="13"/>
      <c r="D44" s="13"/>
      <c r="E44" s="13"/>
      <c r="F44" s="13"/>
      <c r="G44" s="13"/>
      <c r="H44" s="13"/>
      <c r="I44" s="13"/>
      <c r="J44" s="23"/>
      <c r="K44" s="23"/>
      <c r="L44" s="23"/>
      <c r="M44" s="13"/>
      <c r="N44" s="13"/>
      <c r="O44" s="13"/>
      <c r="P44" s="13"/>
      <c r="Q44" s="14"/>
    </row>
    <row r="45" spans="1:17">
      <c r="B45" s="12"/>
      <c r="C45" s="13"/>
      <c r="D45" s="13"/>
      <c r="E45" s="13"/>
      <c r="F45" s="13"/>
      <c r="G45" s="13"/>
      <c r="H45" s="13"/>
      <c r="I45" s="13"/>
      <c r="J45" s="16"/>
      <c r="K45" s="16"/>
      <c r="L45" s="16"/>
      <c r="M45" s="16"/>
      <c r="N45" s="13"/>
      <c r="O45" s="13"/>
      <c r="P45" s="13"/>
      <c r="Q45" s="14"/>
    </row>
    <row r="46" spans="1:17">
      <c r="B46" s="12" t="s">
        <v>31</v>
      </c>
      <c r="C46" s="13"/>
      <c r="D46" s="13"/>
      <c r="E46" s="13"/>
      <c r="F46" s="13" t="s">
        <v>20</v>
      </c>
      <c r="G46" s="13" t="s">
        <v>32</v>
      </c>
      <c r="H46" s="13"/>
      <c r="I46" s="13"/>
      <c r="J46" s="13"/>
      <c r="K46" s="13" t="s">
        <v>22</v>
      </c>
      <c r="L46" s="13" t="s">
        <v>33</v>
      </c>
      <c r="M46" s="13"/>
      <c r="N46" s="13"/>
      <c r="O46" s="13"/>
      <c r="P46" s="13"/>
      <c r="Q46" s="14"/>
    </row>
    <row r="47" spans="1:17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</row>
    <row r="48" spans="1:17">
      <c r="B48" s="12"/>
      <c r="C48" s="27">
        <f>P18</f>
        <v>0.13300000000000001</v>
      </c>
      <c r="D48" s="13"/>
      <c r="E48" s="13"/>
      <c r="F48" s="13" t="s">
        <v>20</v>
      </c>
      <c r="G48" s="13"/>
      <c r="H48" s="27">
        <f>F12</f>
        <v>0.13500000000000001</v>
      </c>
      <c r="I48" s="13"/>
      <c r="J48" s="13"/>
      <c r="K48" s="13" t="s">
        <v>22</v>
      </c>
      <c r="L48" s="27">
        <f>C48*H48</f>
        <v>1.7955000000000002E-2</v>
      </c>
      <c r="M48" s="16"/>
      <c r="N48" s="13"/>
      <c r="O48" s="13"/>
      <c r="P48" s="13"/>
      <c r="Q48" s="14"/>
    </row>
    <row r="49" spans="1:17">
      <c r="B49" s="3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1"/>
    </row>
    <row r="50" spans="1:17">
      <c r="B50" s="12"/>
      <c r="C50" s="13"/>
      <c r="D50" s="13"/>
      <c r="E50" s="13"/>
      <c r="F50" s="13"/>
      <c r="G50" s="13"/>
      <c r="H50" s="32"/>
      <c r="I50" s="13"/>
      <c r="J50" s="23"/>
      <c r="K50" s="23"/>
      <c r="L50" s="23"/>
      <c r="M50" s="13"/>
      <c r="N50" s="13"/>
      <c r="O50" s="13"/>
      <c r="P50" s="13"/>
      <c r="Q50" s="14"/>
    </row>
    <row r="51" spans="1:17">
      <c r="B51" s="12"/>
      <c r="C51" s="13"/>
      <c r="D51" s="13"/>
      <c r="E51" s="13"/>
      <c r="F51" s="13"/>
      <c r="G51" s="13"/>
      <c r="H51" s="13"/>
      <c r="I51" s="13"/>
      <c r="J51" s="16"/>
      <c r="K51" s="16"/>
      <c r="L51" s="16"/>
      <c r="M51" s="16"/>
      <c r="N51" s="13"/>
      <c r="O51" s="13"/>
      <c r="P51" s="13"/>
      <c r="Q51" s="14"/>
    </row>
    <row r="52" spans="1:17">
      <c r="B52" s="12"/>
      <c r="C52" s="13"/>
      <c r="D52" s="13"/>
      <c r="E52" s="13"/>
      <c r="F52" s="13"/>
      <c r="G52" s="13"/>
      <c r="H52" s="13"/>
      <c r="I52" s="13"/>
      <c r="J52" s="13" t="s">
        <v>34</v>
      </c>
      <c r="K52" s="13"/>
      <c r="L52" s="27">
        <f>L48+L42+L36+L30</f>
        <v>0.12850800000000001</v>
      </c>
      <c r="M52" s="13"/>
      <c r="N52" s="13"/>
      <c r="O52" s="13"/>
      <c r="P52" s="13"/>
      <c r="Q52" s="14"/>
    </row>
    <row r="53" spans="1:17" ht="36" customHeight="1">
      <c r="B53" s="30"/>
      <c r="C53" s="25"/>
      <c r="D53" s="25"/>
      <c r="E53" s="25"/>
      <c r="F53" s="25"/>
      <c r="G53" s="25"/>
      <c r="H53" s="33"/>
      <c r="I53" s="25"/>
      <c r="J53" s="34" t="s">
        <v>35</v>
      </c>
      <c r="K53" s="35"/>
      <c r="L53" s="26">
        <f>L52/H12</f>
        <v>0.1349873949579832</v>
      </c>
      <c r="M53" s="25"/>
      <c r="N53" s="25"/>
      <c r="O53" s="25"/>
      <c r="P53" s="25"/>
      <c r="Q53" s="31"/>
    </row>
    <row r="54" spans="1:17">
      <c r="M54" s="2"/>
      <c r="N54" s="2"/>
      <c r="O54" s="2"/>
      <c r="P54" s="2"/>
    </row>
    <row r="55" spans="1:17">
      <c r="K55" s="4"/>
    </row>
    <row r="56" spans="1:17" ht="15.75">
      <c r="A56" s="3"/>
    </row>
    <row r="59" spans="1:17">
      <c r="C59" s="1"/>
      <c r="D59" s="1"/>
      <c r="E59" s="1"/>
      <c r="F59" s="1"/>
    </row>
    <row r="60" spans="1:17" ht="15.75">
      <c r="C60" s="2"/>
      <c r="D60" s="2"/>
      <c r="E60" s="2"/>
      <c r="F60" s="2"/>
      <c r="G60" s="2"/>
      <c r="K60" s="3"/>
    </row>
    <row r="61" spans="1:17">
      <c r="B61" s="4"/>
    </row>
    <row r="63" spans="1:17">
      <c r="L63" s="6"/>
      <c r="M63" s="6"/>
      <c r="N63" s="6"/>
      <c r="O63" s="6"/>
    </row>
    <row r="64" spans="1:17">
      <c r="K64" s="4"/>
    </row>
    <row r="65" spans="1:14">
      <c r="C65" s="2"/>
      <c r="D65" s="2"/>
      <c r="E65" s="2"/>
      <c r="F65" s="2"/>
      <c r="G65" s="2"/>
    </row>
    <row r="66" spans="1:14">
      <c r="B66" s="4"/>
    </row>
    <row r="69" spans="1:14" ht="15.75">
      <c r="K69" s="3"/>
    </row>
    <row r="73" spans="1:14">
      <c r="L73" s="6"/>
      <c r="M73" s="6"/>
      <c r="N73" s="6"/>
    </row>
    <row r="74" spans="1:14" ht="15.75">
      <c r="A74" s="3"/>
    </row>
    <row r="78" spans="1:14">
      <c r="C78" s="1"/>
      <c r="D78" s="1"/>
      <c r="E78" s="1"/>
      <c r="F78" s="1"/>
    </row>
    <row r="79" spans="1:14">
      <c r="C79" s="2"/>
      <c r="D79" s="2"/>
      <c r="E79" s="2"/>
      <c r="F79" s="2"/>
      <c r="G79" s="2"/>
    </row>
    <row r="80" spans="1:14" ht="15.75">
      <c r="B80" s="4"/>
      <c r="K80" s="3"/>
    </row>
    <row r="84" spans="3:16">
      <c r="C84" s="2"/>
      <c r="D84" s="2"/>
      <c r="E84" s="2"/>
      <c r="F84" s="2"/>
      <c r="G84" s="2"/>
    </row>
    <row r="86" spans="3:16">
      <c r="L86" s="8"/>
      <c r="M86" s="2"/>
      <c r="N86" s="8"/>
      <c r="P86" s="2"/>
    </row>
    <row r="87" spans="3:16">
      <c r="K87" s="7"/>
      <c r="L87" s="8"/>
      <c r="M87" s="2"/>
      <c r="N87" s="2"/>
      <c r="P87" s="2"/>
    </row>
    <row r="88" spans="3:16">
      <c r="L88" s="8"/>
      <c r="M88" s="2"/>
      <c r="N88" s="8"/>
      <c r="P88" s="2"/>
    </row>
    <row r="89" spans="3:16">
      <c r="L89" s="8"/>
      <c r="M89" s="2"/>
      <c r="N89" s="8"/>
      <c r="P89" s="2"/>
    </row>
    <row r="95" spans="3:16">
      <c r="L95" s="8"/>
      <c r="M95" s="8"/>
      <c r="N95" s="8"/>
    </row>
    <row r="96" spans="3:16">
      <c r="L96" s="8"/>
      <c r="M96" s="8"/>
      <c r="N96" s="8"/>
    </row>
    <row r="97" spans="12:15">
      <c r="L97" s="8"/>
      <c r="M97" s="8"/>
      <c r="N97" s="8"/>
      <c r="O97" s="8"/>
    </row>
    <row r="98" spans="12:15">
      <c r="L98" s="2"/>
      <c r="M98" s="2"/>
      <c r="N98" s="2"/>
      <c r="O98" s="8"/>
    </row>
  </sheetData>
  <mergeCells count="2">
    <mergeCell ref="J53:K53"/>
    <mergeCell ref="L19:Q19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Landwirtschaftsverlag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Mayer</dc:creator>
  <cp:lastModifiedBy>die_hart_mann</cp:lastModifiedBy>
  <dcterms:created xsi:type="dcterms:W3CDTF">2017-02-02T15:51:07Z</dcterms:created>
  <dcterms:modified xsi:type="dcterms:W3CDTF">2017-02-23T12:22:55Z</dcterms:modified>
</cp:coreProperties>
</file>